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7235" windowHeight="7230"/>
  </bookViews>
  <sheets>
    <sheet name="Kap.01" sheetId="1" r:id="rId1"/>
    <sheet name="Kap.02" sheetId="2" r:id="rId2"/>
    <sheet name="Kap. 03" sheetId="3" r:id="rId3"/>
    <sheet name="Kap. 04" sheetId="18" r:id="rId4"/>
    <sheet name="Kap. 05" sheetId="5" r:id="rId5"/>
    <sheet name="Kap. 06" sheetId="19" r:id="rId6"/>
    <sheet name="Kap. 07" sheetId="7" r:id="rId7"/>
    <sheet name="Kap. 08" sheetId="8" r:id="rId8"/>
    <sheet name="Kap. 09" sheetId="9" r:id="rId9"/>
    <sheet name="Kap. 10" sheetId="13" r:id="rId10"/>
  </sheets>
  <calcPr calcId="114210"/>
</workbook>
</file>

<file path=xl/calcChain.xml><?xml version="1.0" encoding="utf-8"?>
<calcChain xmlns="http://schemas.openxmlformats.org/spreadsheetml/2006/main">
  <c r="I108" i="9"/>
  <c r="I135"/>
  <c r="H134"/>
  <c r="H132"/>
  <c r="I131"/>
  <c r="H131"/>
  <c r="I130"/>
  <c r="H130"/>
  <c r="G129"/>
  <c r="F129"/>
  <c r="E129"/>
  <c r="I127"/>
  <c r="H127"/>
  <c r="I126"/>
  <c r="H126"/>
  <c r="I125"/>
  <c r="H125"/>
  <c r="I124"/>
  <c r="H124"/>
  <c r="H123"/>
  <c r="G122"/>
  <c r="G137"/>
  <c r="F122"/>
  <c r="E122"/>
  <c r="E137"/>
  <c r="G107"/>
  <c r="I107"/>
  <c r="F107"/>
  <c r="E107"/>
  <c r="I105"/>
  <c r="H105"/>
  <c r="G104"/>
  <c r="H104"/>
  <c r="F104"/>
  <c r="E104"/>
  <c r="I102"/>
  <c r="H102"/>
  <c r="G101"/>
  <c r="H101"/>
  <c r="F101"/>
  <c r="F100"/>
  <c r="E101"/>
  <c r="E100"/>
  <c r="I98"/>
  <c r="I96"/>
  <c r="I95"/>
  <c r="I93"/>
  <c r="H93"/>
  <c r="I92"/>
  <c r="H92"/>
  <c r="I91"/>
  <c r="H91"/>
  <c r="I90"/>
  <c r="H90"/>
  <c r="I89"/>
  <c r="H89"/>
  <c r="I87"/>
  <c r="H87"/>
  <c r="I86"/>
  <c r="H86"/>
  <c r="I85"/>
  <c r="H85"/>
  <c r="I84"/>
  <c r="H84"/>
  <c r="I83"/>
  <c r="H83"/>
  <c r="I82"/>
  <c r="H82"/>
  <c r="I81"/>
  <c r="H81"/>
  <c r="I80"/>
  <c r="H80"/>
  <c r="I79"/>
  <c r="H79"/>
  <c r="I78"/>
  <c r="H78"/>
  <c r="I77"/>
  <c r="H77"/>
  <c r="I76"/>
  <c r="H76"/>
  <c r="I75"/>
  <c r="H75"/>
  <c r="I74"/>
  <c r="H74"/>
  <c r="I73"/>
  <c r="H73"/>
  <c r="I72"/>
  <c r="H72"/>
  <c r="I71"/>
  <c r="H71"/>
  <c r="I70"/>
  <c r="H70"/>
  <c r="I69"/>
  <c r="H69"/>
  <c r="I68"/>
  <c r="H68"/>
  <c r="I67"/>
  <c r="H67"/>
  <c r="I66"/>
  <c r="H66"/>
  <c r="G65"/>
  <c r="H65"/>
  <c r="F65"/>
  <c r="E65"/>
  <c r="E63"/>
  <c r="I57"/>
  <c r="I54"/>
  <c r="I53"/>
  <c r="H53"/>
  <c r="I52"/>
  <c r="H52"/>
  <c r="I51"/>
  <c r="H51"/>
  <c r="I50"/>
  <c r="H50"/>
  <c r="I49"/>
  <c r="H49"/>
  <c r="I48"/>
  <c r="H48"/>
  <c r="I47"/>
  <c r="H47"/>
  <c r="G46"/>
  <c r="G45"/>
  <c r="F46"/>
  <c r="F45"/>
  <c r="E46"/>
  <c r="I43"/>
  <c r="H43"/>
  <c r="G42"/>
  <c r="I42"/>
  <c r="F42"/>
  <c r="E42"/>
  <c r="H42"/>
  <c r="I39"/>
  <c r="I37"/>
  <c r="I36"/>
  <c r="I34"/>
  <c r="I33"/>
  <c r="H33"/>
  <c r="I32"/>
  <c r="H32"/>
  <c r="I31"/>
  <c r="H31"/>
  <c r="I30"/>
  <c r="H30"/>
  <c r="I29"/>
  <c r="H29"/>
  <c r="G27"/>
  <c r="I27"/>
  <c r="F27"/>
  <c r="E27"/>
  <c r="I25"/>
  <c r="H25"/>
  <c r="I24"/>
  <c r="H24"/>
  <c r="I23"/>
  <c r="I22"/>
  <c r="H22"/>
  <c r="I21"/>
  <c r="H21"/>
  <c r="I20"/>
  <c r="H20"/>
  <c r="I19"/>
  <c r="H19"/>
  <c r="I18"/>
  <c r="H18"/>
  <c r="I17"/>
  <c r="H17"/>
  <c r="I16"/>
  <c r="H16"/>
  <c r="I15"/>
  <c r="H15"/>
  <c r="I14"/>
  <c r="H14"/>
  <c r="I13"/>
  <c r="H13"/>
  <c r="I12"/>
  <c r="H12"/>
  <c r="I11"/>
  <c r="H11"/>
  <c r="I9"/>
  <c r="H9"/>
  <c r="G8"/>
  <c r="G7"/>
  <c r="F8"/>
  <c r="F7"/>
  <c r="F109"/>
  <c r="F139"/>
  <c r="E8"/>
  <c r="E7"/>
  <c r="E109"/>
  <c r="E139"/>
  <c r="I48" i="7"/>
  <c r="I46"/>
  <c r="I44"/>
  <c r="H42"/>
  <c r="H40"/>
  <c r="I38"/>
  <c r="H38"/>
  <c r="G37"/>
  <c r="I37"/>
  <c r="F37"/>
  <c r="E37"/>
  <c r="E51"/>
  <c r="I30"/>
  <c r="H30"/>
  <c r="I28"/>
  <c r="H28"/>
  <c r="I27"/>
  <c r="I26"/>
  <c r="H26"/>
  <c r="G25"/>
  <c r="F25"/>
  <c r="E25"/>
  <c r="H25"/>
  <c r="I23"/>
  <c r="I22"/>
  <c r="H22"/>
  <c r="G21"/>
  <c r="F21"/>
  <c r="E21"/>
  <c r="I19"/>
  <c r="I18"/>
  <c r="H18"/>
  <c r="G17"/>
  <c r="H17"/>
  <c r="F17"/>
  <c r="E17"/>
  <c r="I15"/>
  <c r="H15"/>
  <c r="I14"/>
  <c r="H14"/>
  <c r="I13"/>
  <c r="H13"/>
  <c r="I12"/>
  <c r="H12"/>
  <c r="I11"/>
  <c r="G10"/>
  <c r="G7"/>
  <c r="F10"/>
  <c r="F7"/>
  <c r="F31"/>
  <c r="F53"/>
  <c r="E10"/>
  <c r="E7"/>
  <c r="E31"/>
  <c r="E53"/>
  <c r="I8"/>
  <c r="H8"/>
  <c r="I123" i="5"/>
  <c r="I121"/>
  <c r="H121"/>
  <c r="I120"/>
  <c r="I118"/>
  <c r="H118"/>
  <c r="I116"/>
  <c r="H116"/>
  <c r="I114"/>
  <c r="H114"/>
  <c r="I113"/>
  <c r="H113"/>
  <c r="I111"/>
  <c r="H111"/>
  <c r="I109"/>
  <c r="H109"/>
  <c r="I107"/>
  <c r="H107"/>
  <c r="I105"/>
  <c r="H105"/>
  <c r="I103"/>
  <c r="H103"/>
  <c r="G102"/>
  <c r="H102"/>
  <c r="F102"/>
  <c r="F133"/>
  <c r="E102"/>
  <c r="I89"/>
  <c r="I88"/>
  <c r="I87"/>
  <c r="G86"/>
  <c r="F86"/>
  <c r="I86"/>
  <c r="E86"/>
  <c r="I84"/>
  <c r="I82"/>
  <c r="I81"/>
  <c r="I80"/>
  <c r="I78"/>
  <c r="H78"/>
  <c r="I76"/>
  <c r="G76"/>
  <c r="F76"/>
  <c r="E76"/>
  <c r="H76"/>
  <c r="I74"/>
  <c r="I73"/>
  <c r="H73"/>
  <c r="I72"/>
  <c r="G72"/>
  <c r="F72"/>
  <c r="E72"/>
  <c r="H72"/>
  <c r="I70"/>
  <c r="H70"/>
  <c r="I67"/>
  <c r="H67"/>
  <c r="G66"/>
  <c r="F66"/>
  <c r="I66"/>
  <c r="E66"/>
  <c r="H66"/>
  <c r="I64"/>
  <c r="I62"/>
  <c r="I61"/>
  <c r="H61"/>
  <c r="H60"/>
  <c r="H59"/>
  <c r="H58"/>
  <c r="G57"/>
  <c r="I57"/>
  <c r="F57"/>
  <c r="E57"/>
  <c r="H57"/>
  <c r="I55"/>
  <c r="H55"/>
  <c r="I54"/>
  <c r="H54"/>
  <c r="G53"/>
  <c r="G51"/>
  <c r="F53"/>
  <c r="F51"/>
  <c r="E53"/>
  <c r="E51"/>
  <c r="I21"/>
  <c r="H21"/>
  <c r="G20"/>
  <c r="H20"/>
  <c r="F20"/>
  <c r="I20"/>
  <c r="E20"/>
  <c r="I18"/>
  <c r="H18"/>
  <c r="I17"/>
  <c r="I16"/>
  <c r="I14"/>
  <c r="I13"/>
  <c r="I12"/>
  <c r="H12"/>
  <c r="I11"/>
  <c r="H11"/>
  <c r="I10"/>
  <c r="I44" i="19"/>
  <c r="H44"/>
  <c r="I43"/>
  <c r="H43"/>
  <c r="G42"/>
  <c r="F42"/>
  <c r="E42"/>
  <c r="H42"/>
  <c r="I42"/>
  <c r="I40"/>
  <c r="I38"/>
  <c r="I36"/>
  <c r="H36"/>
  <c r="G35"/>
  <c r="G45"/>
  <c r="F35"/>
  <c r="I35"/>
  <c r="E35"/>
  <c r="E45"/>
  <c r="I28"/>
  <c r="H28"/>
  <c r="I27"/>
  <c r="H27"/>
  <c r="I26"/>
  <c r="I25"/>
  <c r="H25"/>
  <c r="G24"/>
  <c r="F24"/>
  <c r="E24"/>
  <c r="H24"/>
  <c r="I23"/>
  <c r="H23"/>
  <c r="I22"/>
  <c r="H22"/>
  <c r="G21"/>
  <c r="H21"/>
  <c r="F21"/>
  <c r="I21"/>
  <c r="E21"/>
  <c r="I20"/>
  <c r="I19"/>
  <c r="I18"/>
  <c r="H18"/>
  <c r="I17"/>
  <c r="H17"/>
  <c r="I16"/>
  <c r="H16"/>
  <c r="I15"/>
  <c r="H15"/>
  <c r="I14"/>
  <c r="H14"/>
  <c r="I13"/>
  <c r="H13"/>
  <c r="I12"/>
  <c r="H12"/>
  <c r="I11"/>
  <c r="H11"/>
  <c r="I10"/>
  <c r="H10"/>
  <c r="I9"/>
  <c r="H9"/>
  <c r="I8"/>
  <c r="H8"/>
  <c r="G7"/>
  <c r="H7"/>
  <c r="F7"/>
  <c r="F29"/>
  <c r="E7"/>
  <c r="E29"/>
  <c r="I220" i="18"/>
  <c r="H220"/>
  <c r="I219"/>
  <c r="H219"/>
  <c r="I218"/>
  <c r="H218"/>
  <c r="I217"/>
  <c r="H217"/>
  <c r="I216"/>
  <c r="H216"/>
  <c r="I215"/>
  <c r="H215"/>
  <c r="I214"/>
  <c r="H214"/>
  <c r="G213"/>
  <c r="F213"/>
  <c r="E213"/>
  <c r="H213"/>
  <c r="I205"/>
  <c r="I204"/>
  <c r="I203"/>
  <c r="I202"/>
  <c r="I201"/>
  <c r="I200"/>
  <c r="I199"/>
  <c r="I198"/>
  <c r="I197"/>
  <c r="I196"/>
  <c r="I195"/>
  <c r="I194"/>
  <c r="I193"/>
  <c r="I192"/>
  <c r="I191"/>
  <c r="I190"/>
  <c r="I189"/>
  <c r="I188"/>
  <c r="H188"/>
  <c r="I187"/>
  <c r="H187"/>
  <c r="I186"/>
  <c r="H186"/>
  <c r="I185"/>
  <c r="H185"/>
  <c r="I184"/>
  <c r="I183"/>
  <c r="H183"/>
  <c r="I182"/>
  <c r="H182"/>
  <c r="I181"/>
  <c r="H180"/>
  <c r="I179"/>
  <c r="H179"/>
  <c r="G178"/>
  <c r="F178"/>
  <c r="E178"/>
  <c r="I177"/>
  <c r="I176"/>
  <c r="I175"/>
  <c r="I174"/>
  <c r="I173"/>
  <c r="I172"/>
  <c r="I171"/>
  <c r="I170"/>
  <c r="H170"/>
  <c r="I169"/>
  <c r="H169"/>
  <c r="I168"/>
  <c r="I167"/>
  <c r="I166"/>
  <c r="I165"/>
  <c r="I164"/>
  <c r="I163"/>
  <c r="I162"/>
  <c r="G161"/>
  <c r="I161"/>
  <c r="F161"/>
  <c r="F221"/>
  <c r="I221"/>
  <c r="E161"/>
  <c r="I127"/>
  <c r="H127"/>
  <c r="I126"/>
  <c r="H126"/>
  <c r="I125"/>
  <c r="H125"/>
  <c r="I124"/>
  <c r="H124"/>
  <c r="I123"/>
  <c r="H123"/>
  <c r="I122"/>
  <c r="H122"/>
  <c r="G121"/>
  <c r="F121"/>
  <c r="I121"/>
  <c r="E121"/>
  <c r="I119"/>
  <c r="I118"/>
  <c r="G117"/>
  <c r="I117"/>
  <c r="F117"/>
  <c r="I102"/>
  <c r="H102"/>
  <c r="I98"/>
  <c r="I96"/>
  <c r="I94"/>
  <c r="I92"/>
  <c r="I90"/>
  <c r="H90"/>
  <c r="I88"/>
  <c r="I86"/>
  <c r="I84"/>
  <c r="H84"/>
  <c r="I82"/>
  <c r="H82"/>
  <c r="I81"/>
  <c r="H81"/>
  <c r="I80"/>
  <c r="H80"/>
  <c r="I79"/>
  <c r="H79"/>
  <c r="I78"/>
  <c r="H78"/>
  <c r="I77"/>
  <c r="H77"/>
  <c r="I76"/>
  <c r="H76"/>
  <c r="I75"/>
  <c r="H75"/>
  <c r="I74"/>
  <c r="H74"/>
  <c r="I73"/>
  <c r="H73"/>
  <c r="I72"/>
  <c r="H72"/>
  <c r="I71"/>
  <c r="H71"/>
  <c r="I70"/>
  <c r="H70"/>
  <c r="I69"/>
  <c r="H69"/>
  <c r="I68"/>
  <c r="H68"/>
  <c r="I67"/>
  <c r="H67"/>
  <c r="I66"/>
  <c r="H66"/>
  <c r="I65"/>
  <c r="H65"/>
  <c r="I64"/>
  <c r="H64"/>
  <c r="I63"/>
  <c r="H63"/>
  <c r="I62"/>
  <c r="H62"/>
  <c r="I61"/>
  <c r="H61"/>
  <c r="I60"/>
  <c r="H60"/>
  <c r="I59"/>
  <c r="H59"/>
  <c r="I58"/>
  <c r="H58"/>
  <c r="I57"/>
  <c r="H57"/>
  <c r="G56"/>
  <c r="F56"/>
  <c r="E56"/>
  <c r="I41"/>
  <c r="H41"/>
  <c r="I40"/>
  <c r="H40"/>
  <c r="I39"/>
  <c r="H39"/>
  <c r="I38"/>
  <c r="H38"/>
  <c r="I37"/>
  <c r="H37"/>
  <c r="I36"/>
  <c r="H36"/>
  <c r="I35"/>
  <c r="H35"/>
  <c r="I34"/>
  <c r="H34"/>
  <c r="I33"/>
  <c r="H33"/>
  <c r="I32"/>
  <c r="H32"/>
  <c r="I31"/>
  <c r="H31"/>
  <c r="I30"/>
  <c r="H30"/>
  <c r="I29"/>
  <c r="H29"/>
  <c r="I28"/>
  <c r="H28"/>
  <c r="I27"/>
  <c r="H27"/>
  <c r="I26"/>
  <c r="H26"/>
  <c r="I25"/>
  <c r="H25"/>
  <c r="I24"/>
  <c r="H24"/>
  <c r="I23"/>
  <c r="H23"/>
  <c r="I22"/>
  <c r="H22"/>
  <c r="I21"/>
  <c r="H21"/>
  <c r="I20"/>
  <c r="H20"/>
  <c r="I19"/>
  <c r="H19"/>
  <c r="I18"/>
  <c r="H18"/>
  <c r="I17"/>
  <c r="H17"/>
  <c r="I16"/>
  <c r="H16"/>
  <c r="I15"/>
  <c r="H15"/>
  <c r="I14"/>
  <c r="H14"/>
  <c r="I13"/>
  <c r="H13"/>
  <c r="I12"/>
  <c r="H12"/>
  <c r="I11"/>
  <c r="H11"/>
  <c r="I10"/>
  <c r="H10"/>
  <c r="I9"/>
  <c r="H9"/>
  <c r="G8"/>
  <c r="F8"/>
  <c r="I8"/>
  <c r="E8"/>
  <c r="E7"/>
  <c r="H8" i="9"/>
  <c r="H46"/>
  <c r="I65"/>
  <c r="I104"/>
  <c r="G63"/>
  <c r="I129"/>
  <c r="I213" i="18"/>
  <c r="H8"/>
  <c r="H121"/>
  <c r="I56"/>
  <c r="H178"/>
  <c r="H56"/>
  <c r="F137" i="9"/>
  <c r="F63"/>
  <c r="G100"/>
  <c r="I101"/>
  <c r="F41"/>
  <c r="I8"/>
  <c r="E41"/>
  <c r="E45"/>
  <c r="F51" i="7"/>
  <c r="I17"/>
  <c r="I102" i="5"/>
  <c r="I7" i="19"/>
  <c r="G7" i="18"/>
  <c r="G128"/>
  <c r="G9" i="8"/>
  <c r="G9" i="5"/>
  <c r="E9"/>
  <c r="E91"/>
  <c r="E135"/>
  <c r="F9"/>
  <c r="F91"/>
  <c r="F135"/>
  <c r="I22" i="8"/>
  <c r="I20"/>
  <c r="F9"/>
  <c r="G53" i="2"/>
  <c r="F53"/>
  <c r="I79"/>
  <c r="G22" i="13"/>
  <c r="G24"/>
  <c r="F22"/>
  <c r="F24"/>
  <c r="E22"/>
  <c r="E24"/>
  <c r="I14"/>
  <c r="H14"/>
  <c r="F13"/>
  <c r="I13"/>
  <c r="E13"/>
  <c r="H13"/>
  <c r="I10"/>
  <c r="H10"/>
  <c r="F9"/>
  <c r="F15"/>
  <c r="E9"/>
  <c r="H9"/>
  <c r="E15"/>
  <c r="H9" i="5"/>
  <c r="G15" i="13"/>
  <c r="H15"/>
  <c r="I21" i="8"/>
  <c r="I19"/>
  <c r="E126" i="5"/>
  <c r="E133"/>
  <c r="F126"/>
  <c r="G126"/>
  <c r="G133"/>
  <c r="H127"/>
  <c r="I127"/>
  <c r="H129"/>
  <c r="I129"/>
  <c r="H130"/>
  <c r="I130"/>
  <c r="H131"/>
  <c r="I131"/>
  <c r="H126"/>
  <c r="I126"/>
  <c r="G55" i="8"/>
  <c r="G74"/>
  <c r="H9" i="3"/>
  <c r="G26" i="1"/>
  <c r="G8" i="3"/>
  <c r="E8"/>
  <c r="E19"/>
  <c r="E21"/>
  <c r="H21"/>
  <c r="I18" i="8"/>
  <c r="I17"/>
  <c r="I16"/>
  <c r="I14" i="2"/>
  <c r="F8" i="3"/>
  <c r="I8"/>
  <c r="I9"/>
  <c r="F55" i="8"/>
  <c r="F74"/>
  <c r="I72"/>
  <c r="I73"/>
  <c r="I78" i="2"/>
  <c r="F26" i="1"/>
  <c r="I27"/>
  <c r="I71" i="8"/>
  <c r="H71"/>
  <c r="I69"/>
  <c r="H69"/>
  <c r="I66"/>
  <c r="H66"/>
  <c r="I65"/>
  <c r="H65"/>
  <c r="I64"/>
  <c r="H64"/>
  <c r="I63"/>
  <c r="H63"/>
  <c r="I62"/>
  <c r="H62"/>
  <c r="H59"/>
  <c r="I58"/>
  <c r="H58"/>
  <c r="I57"/>
  <c r="H57"/>
  <c r="I56"/>
  <c r="H56"/>
  <c r="E55"/>
  <c r="H55"/>
  <c r="I25"/>
  <c r="H25"/>
  <c r="G24"/>
  <c r="I24"/>
  <c r="F24"/>
  <c r="E24"/>
  <c r="I15"/>
  <c r="I14"/>
  <c r="I13"/>
  <c r="H13"/>
  <c r="I12"/>
  <c r="H12"/>
  <c r="I10"/>
  <c r="H10"/>
  <c r="E9"/>
  <c r="E26"/>
  <c r="H18" i="3"/>
  <c r="I17"/>
  <c r="H17"/>
  <c r="I16"/>
  <c r="H16"/>
  <c r="I15"/>
  <c r="H15"/>
  <c r="I14"/>
  <c r="H14"/>
  <c r="H13"/>
  <c r="H12"/>
  <c r="H10"/>
  <c r="I82" i="2"/>
  <c r="H82"/>
  <c r="G81"/>
  <c r="H81"/>
  <c r="F81"/>
  <c r="F84"/>
  <c r="E81"/>
  <c r="I77"/>
  <c r="H77"/>
  <c r="I76"/>
  <c r="H76"/>
  <c r="I75"/>
  <c r="H75"/>
  <c r="I74"/>
  <c r="H74"/>
  <c r="I73"/>
  <c r="H73"/>
  <c r="I72"/>
  <c r="H72"/>
  <c r="I71"/>
  <c r="H71"/>
  <c r="I70"/>
  <c r="H70"/>
  <c r="I69"/>
  <c r="H69"/>
  <c r="H68"/>
  <c r="I67"/>
  <c r="H67"/>
  <c r="I66"/>
  <c r="H66"/>
  <c r="I65"/>
  <c r="H65"/>
  <c r="I64"/>
  <c r="H64"/>
  <c r="I63"/>
  <c r="H63"/>
  <c r="I62"/>
  <c r="H62"/>
  <c r="I61"/>
  <c r="H61"/>
  <c r="I60"/>
  <c r="H60"/>
  <c r="I59"/>
  <c r="H59"/>
  <c r="I58"/>
  <c r="H58"/>
  <c r="I57"/>
  <c r="H57"/>
  <c r="I56"/>
  <c r="H56"/>
  <c r="I55"/>
  <c r="H55"/>
  <c r="I54"/>
  <c r="H54"/>
  <c r="E53"/>
  <c r="E84"/>
  <c r="I20"/>
  <c r="H20"/>
  <c r="G18"/>
  <c r="F18"/>
  <c r="E18"/>
  <c r="H18"/>
  <c r="I16"/>
  <c r="H16"/>
  <c r="I13"/>
  <c r="H13"/>
  <c r="I12"/>
  <c r="H12"/>
  <c r="I11"/>
  <c r="H11"/>
  <c r="I10"/>
  <c r="H10"/>
  <c r="I9"/>
  <c r="H9"/>
  <c r="G8"/>
  <c r="G21"/>
  <c r="F8"/>
  <c r="F21"/>
  <c r="F86"/>
  <c r="I86"/>
  <c r="E8"/>
  <c r="I32" i="1"/>
  <c r="H32"/>
  <c r="I30"/>
  <c r="H30"/>
  <c r="I28"/>
  <c r="H28"/>
  <c r="E26"/>
  <c r="H26"/>
  <c r="I24"/>
  <c r="H24"/>
  <c r="I23"/>
  <c r="H23"/>
  <c r="I22"/>
  <c r="H22"/>
  <c r="G21"/>
  <c r="F21"/>
  <c r="E21"/>
  <c r="H21"/>
  <c r="I18"/>
  <c r="H18"/>
  <c r="G17"/>
  <c r="F17"/>
  <c r="E17"/>
  <c r="E34"/>
  <c r="H24" i="8"/>
  <c r="I53" i="2"/>
  <c r="H8"/>
  <c r="F26" i="8"/>
  <c r="F76"/>
  <c r="I8" i="2"/>
  <c r="I26" i="1"/>
  <c r="I55" i="8"/>
  <c r="I9"/>
  <c r="G19" i="3"/>
  <c r="H19"/>
  <c r="E21" i="2"/>
  <c r="E86"/>
  <c r="H86"/>
  <c r="G84"/>
  <c r="I84"/>
  <c r="F34" i="1"/>
  <c r="F36"/>
  <c r="I36"/>
  <c r="I17"/>
  <c r="H17"/>
  <c r="I21" i="2"/>
  <c r="H21"/>
  <c r="G86"/>
  <c r="I15" i="13"/>
  <c r="F26"/>
  <c r="H45" i="9"/>
  <c r="I45"/>
  <c r="H63"/>
  <c r="I21" i="1"/>
  <c r="I18" i="2"/>
  <c r="H9" i="8"/>
  <c r="E26" i="13"/>
  <c r="E221" i="18"/>
  <c r="I53" i="5"/>
  <c r="I21" i="7"/>
  <c r="F7" i="18"/>
  <c r="F128"/>
  <c r="H21" i="7"/>
  <c r="G51"/>
  <c r="H27" i="9"/>
  <c r="G41"/>
  <c r="G21" i="3"/>
  <c r="G26" i="8"/>
  <c r="H8" i="3"/>
  <c r="G34" i="1"/>
  <c r="H53" i="2"/>
  <c r="E74" i="8"/>
  <c r="F19" i="3"/>
  <c r="F21"/>
  <c r="I9" i="13"/>
  <c r="I63" i="9"/>
  <c r="I24" i="19"/>
  <c r="H53" i="5"/>
  <c r="I25" i="7"/>
  <c r="G221" i="18"/>
  <c r="G223"/>
  <c r="I46" i="9"/>
  <c r="H129"/>
  <c r="H161" i="18"/>
  <c r="H35" i="19"/>
  <c r="I178" i="18"/>
  <c r="G29" i="19"/>
  <c r="I81" i="2"/>
  <c r="H37" i="7"/>
  <c r="G36" i="1"/>
  <c r="I34"/>
  <c r="H51" i="7"/>
  <c r="I51"/>
  <c r="I19" i="3"/>
  <c r="H41" i="9"/>
  <c r="I41"/>
  <c r="I21" i="3"/>
  <c r="H221" i="18"/>
  <c r="I26" i="8"/>
  <c r="I7" i="18"/>
  <c r="I74" i="8"/>
  <c r="H74"/>
  <c r="G76"/>
  <c r="E128" i="18"/>
  <c r="H7"/>
  <c r="E47" i="19"/>
  <c r="H29"/>
  <c r="G47"/>
  <c r="H45"/>
  <c r="H51" i="5"/>
  <c r="I51"/>
  <c r="G91"/>
  <c r="H7" i="7"/>
  <c r="I7"/>
  <c r="G31"/>
  <c r="H137" i="9"/>
  <c r="I137"/>
  <c r="I128" i="18"/>
  <c r="F223"/>
  <c r="I223"/>
  <c r="H34" i="1"/>
  <c r="E36"/>
  <c r="H36"/>
  <c r="E76" i="8"/>
  <c r="H26"/>
  <c r="H133" i="5"/>
  <c r="I133"/>
  <c r="I29" i="19"/>
  <c r="I7" i="9"/>
  <c r="H7"/>
  <c r="G109"/>
  <c r="H100"/>
  <c r="I100"/>
  <c r="G26" i="13"/>
  <c r="I9" i="5"/>
  <c r="F45" i="19"/>
  <c r="I45"/>
  <c r="I122" i="9"/>
  <c r="H122"/>
  <c r="H84" i="2"/>
  <c r="I10" i="7"/>
  <c r="I109" i="9"/>
  <c r="H109"/>
  <c r="G139"/>
  <c r="H91" i="5"/>
  <c r="G135"/>
  <c r="I91"/>
  <c r="H47" i="19"/>
  <c r="I47"/>
  <c r="I76" i="8"/>
  <c r="H76"/>
  <c r="F47" i="19"/>
  <c r="I26" i="13"/>
  <c r="H26"/>
  <c r="I31" i="7"/>
  <c r="H31"/>
  <c r="G53"/>
  <c r="H128" i="18"/>
  <c r="E223"/>
  <c r="H223"/>
  <c r="H53" i="7"/>
  <c r="I53"/>
  <c r="I135" i="5"/>
  <c r="H135"/>
  <c r="H139" i="9"/>
  <c r="I139"/>
</calcChain>
</file>

<file path=xl/sharedStrings.xml><?xml version="1.0" encoding="utf-8"?>
<sst xmlns="http://schemas.openxmlformats.org/spreadsheetml/2006/main" count="1481" uniqueCount="640">
  <si>
    <r>
      <t xml:space="preserve">                                </t>
    </r>
    <r>
      <rPr>
        <b/>
        <sz val="12"/>
        <rFont val="Arial CE"/>
        <charset val="238"/>
      </rPr>
      <t>Běžné (neinvestiční)  a kapitálové (investiční) výdaje</t>
    </r>
  </si>
  <si>
    <t xml:space="preserve">              vlastního hospodaření Městské části Praha 8 a příspěvkových právnických osob (organizací)</t>
  </si>
  <si>
    <t xml:space="preserve">                                      zřízených Městskou částí Praha 8</t>
  </si>
  <si>
    <t xml:space="preserve">   </t>
  </si>
  <si>
    <t xml:space="preserve">        (v tis. Kč)</t>
  </si>
  <si>
    <t>Kapitola 01 – rozvoj obce</t>
  </si>
  <si>
    <t>Organiz.</t>
  </si>
  <si>
    <t>Číslo</t>
  </si>
  <si>
    <t>Název organizace,</t>
  </si>
  <si>
    <t>Schválený</t>
  </si>
  <si>
    <t>Rozpočet</t>
  </si>
  <si>
    <t xml:space="preserve">Skutečnost </t>
  </si>
  <si>
    <t>% plnění</t>
  </si>
  <si>
    <t>jednotka</t>
  </si>
  <si>
    <t>organizace</t>
  </si>
  <si>
    <t>činnosti</t>
  </si>
  <si>
    <t>Rozpočtová skladba (oddíl, §)</t>
  </si>
  <si>
    <t>rozpočet (SR)</t>
  </si>
  <si>
    <t xml:space="preserve">po změnách (RZ) </t>
  </si>
  <si>
    <t>k SR</t>
  </si>
  <si>
    <t>k RZ</t>
  </si>
  <si>
    <t>(ORJ)</t>
  </si>
  <si>
    <t>(ORG)</t>
  </si>
  <si>
    <t>na rok 2014</t>
  </si>
  <si>
    <t>Běžné výdaje:</t>
  </si>
  <si>
    <t>0121</t>
  </si>
  <si>
    <t>odbor evropských fondů a dotační politiky ÚMČ</t>
  </si>
  <si>
    <t>zpracování studií a žádostí</t>
  </si>
  <si>
    <t>3635 - územní plánování</t>
  </si>
  <si>
    <t>na projekty financované z fondů EU</t>
  </si>
  <si>
    <t>0105</t>
  </si>
  <si>
    <t>odbor výstavby ÚMČ</t>
  </si>
  <si>
    <t>výkony rozhodnutí</t>
  </si>
  <si>
    <t>znalecké posudky</t>
  </si>
  <si>
    <t>poradenské a konzultační služby</t>
  </si>
  <si>
    <t>0112</t>
  </si>
  <si>
    <t xml:space="preserve">bytový odbor ÚMČ </t>
  </si>
  <si>
    <t>provoz bytového hospodářství</t>
  </si>
  <si>
    <t>3699 - záležitosti bydlení, komunálních služeb</t>
  </si>
  <si>
    <t xml:space="preserve">          a územního rozvoje</t>
  </si>
  <si>
    <t>příspěvek na stěhování z domů</t>
  </si>
  <si>
    <t>navržených k prodeji</t>
  </si>
  <si>
    <t>činnost odboru - právní pomoc</t>
  </si>
  <si>
    <t>Běžné výdaje celkem</t>
  </si>
  <si>
    <t xml:space="preserve">Kapitola 02 – městská infrastruktura  </t>
  </si>
  <si>
    <r>
      <t xml:space="preserve">                                                                                </t>
    </r>
    <r>
      <rPr>
        <u/>
        <sz val="10"/>
        <rFont val="Arial CE"/>
        <family val="2"/>
        <charset val="238"/>
      </rPr>
      <t/>
    </r>
  </si>
  <si>
    <t>0202</t>
  </si>
  <si>
    <t>odbor životního prostředí ÚMČ</t>
  </si>
  <si>
    <t>kontejnerová služba</t>
  </si>
  <si>
    <t xml:space="preserve">3722 - sběr a svoz komunálních odpadů </t>
  </si>
  <si>
    <t>projekt KAS</t>
  </si>
  <si>
    <t xml:space="preserve">3723 - sběr a svoz ostatních odpadů </t>
  </si>
  <si>
    <t>likvidace "černých" skládek</t>
  </si>
  <si>
    <t>3729 - ostatní nakládání s odpady jinak nespecif. (j.n.)</t>
  </si>
  <si>
    <t>činnost odboru</t>
  </si>
  <si>
    <t>3749 - ostatní činnosti k ochraně přírody a krajiny</t>
  </si>
  <si>
    <t>veřejná zeleň – běžná údržba</t>
  </si>
  <si>
    <t>3745 - péče o vzhled obcí a veřejnou zeleň</t>
  </si>
  <si>
    <t>zimní údržba chodníků</t>
  </si>
  <si>
    <t>2219 - ostatní záležitosti pozemních komunikací</t>
  </si>
  <si>
    <t>0221</t>
  </si>
  <si>
    <t xml:space="preserve">odbor evropských fondů a dotační politiky ÚMČ </t>
  </si>
  <si>
    <t>Revitalizace veřejných prostranství</t>
  </si>
  <si>
    <t>Karlínské náměstí - služby</t>
  </si>
  <si>
    <t>Kapitálové výdaje:</t>
  </si>
  <si>
    <t>Revitalizace parku Pod plynojemem</t>
  </si>
  <si>
    <t>Rekonstrukce prostranství před KD Krakov</t>
  </si>
  <si>
    <t>Vybudování psí louky Hanouškova</t>
  </si>
  <si>
    <t>Fitness Kaizlovy sady</t>
  </si>
  <si>
    <t>Úprava pěší cesty před ZŠ Glowackého</t>
  </si>
  <si>
    <t xml:space="preserve">Rekonstrukce dolní části Thomayerových sadů </t>
  </si>
  <si>
    <t>Vybudování fitness parku v sídlišti Invalidovna</t>
  </si>
  <si>
    <t>Fitness Kubíkova</t>
  </si>
  <si>
    <t>Fitness Taussigova</t>
  </si>
  <si>
    <t>Dětské hřiště Podhajská pole</t>
  </si>
  <si>
    <t>Doplnění herních prvků na DH Mirovická</t>
  </si>
  <si>
    <t>Fitness Ouholická</t>
  </si>
  <si>
    <t>Úprava pěších cest ve vnitrobloku Kyselova - Hrubého 2. etapa</t>
  </si>
  <si>
    <t>Úprava pěších cest v ul. Hvězdenská a Glowackého</t>
  </si>
  <si>
    <t>Úprava pěší cesty v parku Na Korábě - Košinka</t>
  </si>
  <si>
    <t>Sportoviště v ul. Hlivická</t>
  </si>
  <si>
    <t>Sportoviště Roudnická</t>
  </si>
  <si>
    <t>Rekonstrukce pěších cest ve vnitrobloku Chabařovická (z r. 2013)</t>
  </si>
  <si>
    <t>PD na revitalizaci veř. prostranství - Elsnicovo nám. (z r. 2013)</t>
  </si>
  <si>
    <t>Obnova části Thomayer. sadů před Libeňským zámkem 2. etapa (z r. 2013)</t>
  </si>
  <si>
    <t>Revitalizace parku na nám. Dr. Václava Holého (z r. 2013)</t>
  </si>
  <si>
    <t>PD na revitalizaci veřejného prostranství Zenklova (z r. 2013)</t>
  </si>
  <si>
    <t>Obnova části Thomayer. sadů před Libeňským zámkem (z r. 2013)</t>
  </si>
  <si>
    <t>Vybudování parkovacích míst v ulici Balabánova (z r. 2013)</t>
  </si>
  <si>
    <t>Revitalizace veřejného prostranství - Karlínské náměstí (z r. 2013)</t>
  </si>
  <si>
    <t>Kapitálové výdaje celkem</t>
  </si>
  <si>
    <t>Výdaje celkem</t>
  </si>
  <si>
    <t>Kapitola 03 – doprava</t>
  </si>
  <si>
    <t>0319</t>
  </si>
  <si>
    <t xml:space="preserve">odbor dopravy ÚMČ </t>
  </si>
  <si>
    <t>čištění komunikací nad rámec TSK</t>
  </si>
  <si>
    <t>2212 - silnice</t>
  </si>
  <si>
    <t>příspěvek na tzv. "Chodníkový program"</t>
  </si>
  <si>
    <t>2219 - ost. záležitosti pozemních komunikací</t>
  </si>
  <si>
    <t>Technické správy komunikací Hl. m. Prahy</t>
  </si>
  <si>
    <t>opravy dláždění chodníků</t>
  </si>
  <si>
    <t>opravy pozemních komunikací</t>
  </si>
  <si>
    <t>informační kampaň - doprava v klidu</t>
  </si>
  <si>
    <t>projekty - zvýšení bezpečnosti křižovatek/přechody</t>
  </si>
  <si>
    <t>informační směrové značky - památky MČ Praha 8</t>
  </si>
  <si>
    <t>provozování rezidenčních zón - vydání karet rezidentům</t>
  </si>
  <si>
    <t>Kapitola 04 – školství, mládež a sport</t>
  </si>
  <si>
    <t>Skutečnost</t>
  </si>
  <si>
    <t>%</t>
  </si>
  <si>
    <t xml:space="preserve">k </t>
  </si>
  <si>
    <t>plnění</t>
  </si>
  <si>
    <t>k UR</t>
  </si>
  <si>
    <t>0414</t>
  </si>
  <si>
    <t>odbor školství ÚMČ</t>
  </si>
  <si>
    <t>101-119</t>
  </si>
  <si>
    <t>MŠ s právní subjektivitou</t>
  </si>
  <si>
    <t>101</t>
  </si>
  <si>
    <t>MŠ a SpMŠ Korycanská</t>
  </si>
  <si>
    <t>3111 - předškolní zařízení</t>
  </si>
  <si>
    <t>z toho: na platy a odvody</t>
  </si>
  <si>
    <t xml:space="preserve">           na kurzy první pomoci</t>
  </si>
  <si>
    <t>102</t>
  </si>
  <si>
    <t>MŠ Sokolovská</t>
  </si>
  <si>
    <t>z toho: na platy topiče</t>
  </si>
  <si>
    <t>104</t>
  </si>
  <si>
    <t>MŠ Bojasova</t>
  </si>
  <si>
    <t>105</t>
  </si>
  <si>
    <t>MŠ U Sluncové</t>
  </si>
  <si>
    <t>106</t>
  </si>
  <si>
    <t>MŠ Kotlaska</t>
  </si>
  <si>
    <t>107</t>
  </si>
  <si>
    <t>MŠ Na Pěšinách</t>
  </si>
  <si>
    <t xml:space="preserve">           na platy topiče</t>
  </si>
  <si>
    <t>108</t>
  </si>
  <si>
    <t>MŠ Šiškova</t>
  </si>
  <si>
    <t>109</t>
  </si>
  <si>
    <t>MŠ Šimůnkova</t>
  </si>
  <si>
    <t>110</t>
  </si>
  <si>
    <t>MŠ Chabařovická</t>
  </si>
  <si>
    <t>z toho: na kurzy první pomoci</t>
  </si>
  <si>
    <t>111</t>
  </si>
  <si>
    <t>MŠ Na Přesypu</t>
  </si>
  <si>
    <t>112</t>
  </si>
  <si>
    <t>MŠ Klíčanská</t>
  </si>
  <si>
    <t>113</t>
  </si>
  <si>
    <t>MŠ Poznaňská</t>
  </si>
  <si>
    <t>114</t>
  </si>
  <si>
    <t>MŠ Lešenská</t>
  </si>
  <si>
    <t>115</t>
  </si>
  <si>
    <t>MŠ Štěpničná</t>
  </si>
  <si>
    <t>116</t>
  </si>
  <si>
    <t>MŠ Libčická</t>
  </si>
  <si>
    <t>117</t>
  </si>
  <si>
    <t>MŠ Řešovská</t>
  </si>
  <si>
    <t>118</t>
  </si>
  <si>
    <t>MŠ Na Korábě</t>
  </si>
  <si>
    <t>119</t>
  </si>
  <si>
    <t>MŠ Krynická</t>
  </si>
  <si>
    <t>201-218</t>
  </si>
  <si>
    <t>ZŠ s právní subjektivitou</t>
  </si>
  <si>
    <t>201</t>
  </si>
  <si>
    <t>ZŠ Libčická</t>
  </si>
  <si>
    <t>3113 - základní školy</t>
  </si>
  <si>
    <t>202</t>
  </si>
  <si>
    <t>ZŠ a MŠ U Školské zahrady</t>
  </si>
  <si>
    <t xml:space="preserve">           na kurzy první pomoci - MŠ</t>
  </si>
  <si>
    <t>203</t>
  </si>
  <si>
    <t>ZŠ Na Šutce</t>
  </si>
  <si>
    <t>204</t>
  </si>
  <si>
    <t>ZŠ a MŠ Petra Strozziho</t>
  </si>
  <si>
    <t>z toho : na kurzy první pomoci - MŠ</t>
  </si>
  <si>
    <t>206</t>
  </si>
  <si>
    <t>ZŠ a MŠ Lyčkovo nám.</t>
  </si>
  <si>
    <t>207</t>
  </si>
  <si>
    <t xml:space="preserve">ZŠ Palmovka </t>
  </si>
  <si>
    <t>208</t>
  </si>
  <si>
    <t>ZŠ a MŠ "Na Slovance" (Bedřichovská)</t>
  </si>
  <si>
    <t>210</t>
  </si>
  <si>
    <t>ZŠ Žernosecká</t>
  </si>
  <si>
    <t>211</t>
  </si>
  <si>
    <t>ZŠ a MŠ Dolákova</t>
  </si>
  <si>
    <t>212</t>
  </si>
  <si>
    <t>ZŠ Hovorčovická</t>
  </si>
  <si>
    <t>213</t>
  </si>
  <si>
    <t>ZŠ Glowackého</t>
  </si>
  <si>
    <t>z toho: na zajištění provozu dopravního hřiště</t>
  </si>
  <si>
    <t>214</t>
  </si>
  <si>
    <t>ZŠ "Mazurská" (Svídnická)</t>
  </si>
  <si>
    <t>215</t>
  </si>
  <si>
    <t>ZŠ a MŠ "Ústavní" (Hlivická)</t>
  </si>
  <si>
    <t>216</t>
  </si>
  <si>
    <t>ZŠ Burešova</t>
  </si>
  <si>
    <t>218</t>
  </si>
  <si>
    <t>ZŠ Bohumila Hrabala</t>
  </si>
  <si>
    <t>činnost odboru školství</t>
  </si>
  <si>
    <t>pol. 5169 - nákup služeb j.n.</t>
  </si>
  <si>
    <t>pojištění škol</t>
  </si>
  <si>
    <t xml:space="preserve">3113 - základní školy </t>
  </si>
  <si>
    <t>pol. 5163 - služby peněžních ústavů</t>
  </si>
  <si>
    <t>301</t>
  </si>
  <si>
    <t>Servisní středisko pro správu svěřeného majetku                       (SeS) MČ Praha 8</t>
  </si>
  <si>
    <t>0417</t>
  </si>
  <si>
    <t>odbor kultury ÚMČ</t>
  </si>
  <si>
    <t>3419 - ostatní tělovýchovná činnost</t>
  </si>
  <si>
    <t>0421</t>
  </si>
  <si>
    <t>MŠ Krynická - rekonstrukce areálu dětských hřišť</t>
  </si>
  <si>
    <t>Dodávka prezentační techniky (interaktivní tabule)</t>
  </si>
  <si>
    <t>Servisní středisko pro správu svěřeného majetku (SeS) MČ Praha 8</t>
  </si>
  <si>
    <t>ZŠ Palmovka - rekonstrukce školní kuchyně (z r. 2013)</t>
  </si>
  <si>
    <t>3149 - ostatní zařízení související s výchovou a vzděláváním mládeže</t>
  </si>
  <si>
    <t>MŠ Libčická - rekonstrukce zahrady - atrium vč. PD</t>
  </si>
  <si>
    <t>MŠ Sokolovská - vybudování sociálního zařízení vč. PD</t>
  </si>
  <si>
    <t>ZŠ Mazurská - rekonstrukce sociálního zařízení - II. etapa</t>
  </si>
  <si>
    <t>ZŠ Lyčkovo nám. - půdní vestavba</t>
  </si>
  <si>
    <t>MŠ Štěpničná - zateplení obvodového pláště vč. PD</t>
  </si>
  <si>
    <t>PD - Snížení energetické náročnosti na budově MŠ Šiškova</t>
  </si>
  <si>
    <t>PD - Snížení energetické náročnosti na budově MŠ Bojasova</t>
  </si>
  <si>
    <t>PD - Snížení energetické náročnosti na budově MŠ Krynická</t>
  </si>
  <si>
    <t>Kapitola 05 – zdravotnictví a sociální oblast</t>
  </si>
  <si>
    <t>0507</t>
  </si>
  <si>
    <t>sociální odbor ÚMČ celkem</t>
  </si>
  <si>
    <t>věcné dary dětem a mládeži</t>
  </si>
  <si>
    <t>4329 - soc. péče a pomoc dětem a mládeži j.n.</t>
  </si>
  <si>
    <t>pobyty dětí a mládeže</t>
  </si>
  <si>
    <t>SPOD - posudky ÚZ 13011</t>
  </si>
  <si>
    <t>pěstounská péče ÚZ 13010</t>
  </si>
  <si>
    <t>4339 - ost. sociální péče a pomoc rodině a manželství</t>
  </si>
  <si>
    <t>mediační služba</t>
  </si>
  <si>
    <t>4339 - soc. péče a pomoc rodině a manželství</t>
  </si>
  <si>
    <t xml:space="preserve">nízkoprahová zařízení </t>
  </si>
  <si>
    <t>4375 - nízkoprahová zařízení pro děti a mládež</t>
  </si>
  <si>
    <t>0521</t>
  </si>
  <si>
    <t>projekt "Dům pro sociální bydlení Prosecká"</t>
  </si>
  <si>
    <t>4374 - azylové domy, nízkoprahová denní centra a noclehárny</t>
  </si>
  <si>
    <t>0509</t>
  </si>
  <si>
    <t>odbor zdravotnictví a sociálních služeb ÚMČ</t>
  </si>
  <si>
    <t>komunitní plánování</t>
  </si>
  <si>
    <t>4349 - ost. soc. péče a pomoc ost. skupinám obyvatel.</t>
  </si>
  <si>
    <t>5166 - konzultační, poradenské a právní služby</t>
  </si>
  <si>
    <t>5167 - služby školení a vzdělávání</t>
  </si>
  <si>
    <t>protidrogová prevence</t>
  </si>
  <si>
    <t>3541 - prevence před drogami</t>
  </si>
  <si>
    <t xml:space="preserve"> </t>
  </si>
  <si>
    <t>pol. 5136 - knihy, učební pomůcky a tisk</t>
  </si>
  <si>
    <t>pol. 5194 - věcné dary</t>
  </si>
  <si>
    <t>pol. 5139 - nákup materiálu j.n.</t>
  </si>
  <si>
    <t>pol. 5167 - služby školení a vzdělávání</t>
  </si>
  <si>
    <t xml:space="preserve">granty - prevence před drogami </t>
  </si>
  <si>
    <t>pol. 5222 - neinvest. transfery občanským sdružením</t>
  </si>
  <si>
    <t>Projekt "Osmička proti xenofobii a rasismu"</t>
  </si>
  <si>
    <t>3549 - ostatní speciální zdravotnická péče</t>
  </si>
  <si>
    <t>3511 - všeobecná ambulantní péče</t>
  </si>
  <si>
    <t>ukončení činnosti přísp.organizace</t>
  </si>
  <si>
    <t>pol. 5429 - ostatní náhrady placené obyvatelstvu</t>
  </si>
  <si>
    <t xml:space="preserve">Sdružení ambulantních zdravotnických </t>
  </si>
  <si>
    <t>zařízení (SAZZ) v Praze 8</t>
  </si>
  <si>
    <t>analýzy, studie</t>
  </si>
  <si>
    <t>pol. 5166 - konzultační, poradenské a právní služby</t>
  </si>
  <si>
    <t>3523 - odborné léčebné ústavy</t>
  </si>
  <si>
    <t xml:space="preserve">Gerontologické centrum, Praha 8 (GC) </t>
  </si>
  <si>
    <t>pol. 5331 - neinv.příspěvky zřízeným přísp.organizacím</t>
  </si>
  <si>
    <t>vč."ošetřovatelského domu" (Benákova 6, Kobylisy)</t>
  </si>
  <si>
    <t xml:space="preserve">4351 - osobní asistence, pečovatelská služba a podpora </t>
  </si>
  <si>
    <t>samostatného bydlení</t>
  </si>
  <si>
    <t>502</t>
  </si>
  <si>
    <t xml:space="preserve">Obvodní ústav sociálně-zdravotnických </t>
  </si>
  <si>
    <t>služeb (OÚSS) v Praze 8</t>
  </si>
  <si>
    <t>peněžitý dar spolku "Bohnice žijí"</t>
  </si>
  <si>
    <t>granty v soc.oblasti ÚZ 081</t>
  </si>
  <si>
    <t>Salesiánské středisko mládeže</t>
  </si>
  <si>
    <t>4378 - terénní programy</t>
  </si>
  <si>
    <t>Projekt Alzheimer Praha 8</t>
  </si>
  <si>
    <t>4379 - ostatní služby a činnosti v oblasti soc. prevence</t>
  </si>
  <si>
    <t xml:space="preserve">rozpočet (SR) </t>
  </si>
  <si>
    <t>50213</t>
  </si>
  <si>
    <t>51013</t>
  </si>
  <si>
    <t>50414</t>
  </si>
  <si>
    <t>50514</t>
  </si>
  <si>
    <t>Rekonstrukce v objektu jeslí Mirovická 1282/6</t>
  </si>
  <si>
    <t>50614</t>
  </si>
  <si>
    <t>50714</t>
  </si>
  <si>
    <t xml:space="preserve">Rekonstrukce vstupních prostor polikliniky Mazurská </t>
  </si>
  <si>
    <t>50814</t>
  </si>
  <si>
    <t>50308</t>
  </si>
  <si>
    <t>51508</t>
  </si>
  <si>
    <t>50914</t>
  </si>
  <si>
    <t>Výtah poliklinika Mazurská - dětská část</t>
  </si>
  <si>
    <t>50209</t>
  </si>
  <si>
    <t>4344 - sociální rehabilitace</t>
  </si>
  <si>
    <t>Dům se sociálním bydlením Prosecká</t>
  </si>
  <si>
    <t xml:space="preserve">Kapitola 06 – kultura a cestovní ruch </t>
  </si>
  <si>
    <t>rozpočet</t>
  </si>
  <si>
    <t>0617</t>
  </si>
  <si>
    <t>kulturní dům "KRAKOV"</t>
  </si>
  <si>
    <t xml:space="preserve">3392 - zájmová činnost v kultuře </t>
  </si>
  <si>
    <t>613</t>
  </si>
  <si>
    <t>"Divadlo Karla Hackera"</t>
  </si>
  <si>
    <t>3311 - divadelní činnost</t>
  </si>
  <si>
    <t>614</t>
  </si>
  <si>
    <t>redakce měsíčníku "Osmička"</t>
  </si>
  <si>
    <t>3349 - záležitosti sděl. prostředků j.n.</t>
  </si>
  <si>
    <t>616</t>
  </si>
  <si>
    <t>sportovní soutěže</t>
  </si>
  <si>
    <t>3421 - využití volného času dětí a mládeže</t>
  </si>
  <si>
    <t>kulturní památky místní</t>
  </si>
  <si>
    <t>3326 - zachování a obnova hodnot místního kulturního povědomí</t>
  </si>
  <si>
    <t>kulturní památky</t>
  </si>
  <si>
    <t>3322 - zachování a obnova kulturních památek</t>
  </si>
  <si>
    <t>občanské záležitosti (vítání občánků, zlaté svatby apod.)</t>
  </si>
  <si>
    <t>3399 - záležitosti kultury, církví a sděl.prostř.j.n.</t>
  </si>
  <si>
    <t>615</t>
  </si>
  <si>
    <t>Karlínské farmářské trhy</t>
  </si>
  <si>
    <t>výstavy</t>
  </si>
  <si>
    <t xml:space="preserve">3317 - výstavní činnost v kultuře </t>
  </si>
  <si>
    <t>ostatní kulturní činnost, včetně výdajů na vedení kroniky</t>
  </si>
  <si>
    <t>3319 - záležitosti kultury j.n.</t>
  </si>
  <si>
    <t>dětské kluby</t>
  </si>
  <si>
    <t>617</t>
  </si>
  <si>
    <t>granty na volnočasové aktivity dětí a mládeže</t>
  </si>
  <si>
    <t>0621</t>
  </si>
  <si>
    <t xml:space="preserve">KD Krakov - snížení energetické náročnosti - BOZP, publicita </t>
  </si>
  <si>
    <t>3392 - zájmová činnost v kultuře</t>
  </si>
  <si>
    <t>0631</t>
  </si>
  <si>
    <t xml:space="preserve">odbor kancelář starosty ÚMČ </t>
  </si>
  <si>
    <t>monitoring tisku, webová prezentace,  tiskové konference,           včetně pohoštění a prezentace Prahy 8 v médiích</t>
  </si>
  <si>
    <t>3349 - záležitosti sděl.prostředků j.n.</t>
  </si>
  <si>
    <t>620</t>
  </si>
  <si>
    <t>public relations Městské části Praha 8</t>
  </si>
  <si>
    <t>propagace</t>
  </si>
  <si>
    <t>odbor evropských fondů a dotační politiky</t>
  </si>
  <si>
    <t>Snížení energetické náročnosti na budově KD Krakov (z r. 2013)</t>
  </si>
  <si>
    <t>Snížení energetické náročnosti na budově KD Ládví</t>
  </si>
  <si>
    <t>Kapitola 07 – bezpečnost</t>
  </si>
  <si>
    <t>0720</t>
  </si>
  <si>
    <t>odbor krizového řízení ÚMČ</t>
  </si>
  <si>
    <t>Povodňová komise MČ Praha 8</t>
  </si>
  <si>
    <t>5212 - ochrana obyvatelstva</t>
  </si>
  <si>
    <t xml:space="preserve">činnost odboru </t>
  </si>
  <si>
    <t>nákup elektrocentrály</t>
  </si>
  <si>
    <t>pol. 5137 - drobný hmotný majetek</t>
  </si>
  <si>
    <t xml:space="preserve">pol. 5139 - nákup materiálu j.n.  </t>
  </si>
  <si>
    <t>pol .5164 - nájemné</t>
  </si>
  <si>
    <t>pol. 5171 - opravy a udržování</t>
  </si>
  <si>
    <t>telefonní paušály, Městská policie HMP</t>
  </si>
  <si>
    <t>5311 - bezpečnost a veřejný pořádek</t>
  </si>
  <si>
    <t>servis kamerových systémů  "Bezpečná OSMIČKA"</t>
  </si>
  <si>
    <t>pol. 5154 - elektrická energie</t>
  </si>
  <si>
    <t>kampaň "Bezpečná OSMIČKA"</t>
  </si>
  <si>
    <t>70114</t>
  </si>
  <si>
    <t>70314</t>
  </si>
  <si>
    <t>Kamerový systém - konektivita</t>
  </si>
  <si>
    <t>70214</t>
  </si>
  <si>
    <t>Vybudování kamerového systému - objekty MČ</t>
  </si>
  <si>
    <t>70414</t>
  </si>
  <si>
    <t>Obnova komponentů kamerových systémů</t>
  </si>
  <si>
    <t>Kapitola 08 – hospodářství</t>
  </si>
  <si>
    <t>0804</t>
  </si>
  <si>
    <t>majetkový odbor  ÚMČ</t>
  </si>
  <si>
    <t>3639 - komunální služby a územní rozvoj j.n.</t>
  </si>
  <si>
    <t xml:space="preserve">náklady související s vyplacením spoluúčasti </t>
  </si>
  <si>
    <t>na pojistném plnění</t>
  </si>
  <si>
    <t xml:space="preserve">pojištění odpovědnosti za škodu - obec </t>
  </si>
  <si>
    <t>opravy zaplavených objektů po povodní v roce 2013</t>
  </si>
  <si>
    <t>3613 - nebytové hospodářství</t>
  </si>
  <si>
    <t>rekonstrukce koupaliště Ládví</t>
  </si>
  <si>
    <t>3639 - komunální služby a územní rozvoj j. n.</t>
  </si>
  <si>
    <t>0807</t>
  </si>
  <si>
    <t>sociální odbor ÚMČ</t>
  </si>
  <si>
    <t xml:space="preserve">sociální pohřby </t>
  </si>
  <si>
    <t xml:space="preserve">3632 - pohřebnictví </t>
  </si>
  <si>
    <t>Přestavba nebytových prostor u ul. Hrubého, parc. č. 2364/80</t>
  </si>
  <si>
    <t>Přestavba nebytových prostor Libčická 2/333 (lesní školka)</t>
  </si>
  <si>
    <t>PD rekonstrukce objektu OKC Draháň</t>
  </si>
  <si>
    <t>PD - rekonstrukce Negrelliho viaduktu</t>
  </si>
  <si>
    <t>Projektová dokumentace (PD) "Centrum Palmovka" -</t>
  </si>
  <si>
    <t>výstavba budovy s kancelářskými a komerčními</t>
  </si>
  <si>
    <t>prostorami vč. správy (z r. 2013)</t>
  </si>
  <si>
    <t>Rekonstrukce koupaliště Ládví (z r. 2013)</t>
  </si>
  <si>
    <t>Rekonstrukce ploch u domu Nekvasilova 625/2 (z r. 2013)</t>
  </si>
  <si>
    <t>Nákup pozemku v k. ú. Karlín (z r. 2013)</t>
  </si>
  <si>
    <t>Zřízení nízkoprahového zařízení (z r. 2013)</t>
  </si>
  <si>
    <t>Centrum Palmovka - výstavba budovy s kancelářskými</t>
  </si>
  <si>
    <t xml:space="preserve">a komerčními prostorami včetně správy - </t>
  </si>
  <si>
    <t>kapitálová půjčka (z r. 2013)</t>
  </si>
  <si>
    <t xml:space="preserve">navýšení základního jmění a. s. Centrum Palmovka  </t>
  </si>
  <si>
    <t>(z r. 2013)</t>
  </si>
  <si>
    <t>pol. 6202 - nákup majetkových podílů</t>
  </si>
  <si>
    <t>Kapitola 09 – vnitřní správa</t>
  </si>
  <si>
    <t>0901</t>
  </si>
  <si>
    <t>odbor kancelář tajemníka ÚMČ</t>
  </si>
  <si>
    <t>6171 - činnost místní správy</t>
  </si>
  <si>
    <t>pol. 5011 - platy zaměstnanců</t>
  </si>
  <si>
    <t>pol. 5021 - ostatní osobní výdaje</t>
  </si>
  <si>
    <t>Fond zaměstnavatele (UZ 00810)</t>
  </si>
  <si>
    <t>pol. 5499 - ostatní neinv.transfery (jubilea)</t>
  </si>
  <si>
    <t>pol. 5024 - odstupné</t>
  </si>
  <si>
    <t>pol. 5031 - povinné pojistné na sociální zabezpečení</t>
  </si>
  <si>
    <t>pol. 5424 - náhrady mezd v době nemoci</t>
  </si>
  <si>
    <t>pol. 5032 - povinné pojistné na zdravotní pojištění</t>
  </si>
  <si>
    <t>pol. 5169 - nákup služeb j.n.(kulturní činost a zájezdy)</t>
  </si>
  <si>
    <t xml:space="preserve">pol. 5169 - nákup služeb j.n.  </t>
  </si>
  <si>
    <t>pol. 5499 - ostatní  neinv.transfery obyv.j.n. (os.konta)</t>
  </si>
  <si>
    <t xml:space="preserve">pol. 5429 - náhrady placené obyvatelstvu </t>
  </si>
  <si>
    <t>6112 - zastupitelstva obcí</t>
  </si>
  <si>
    <t>pol. 5023 - odměny členů zastupitelstva</t>
  </si>
  <si>
    <t>pol. 5499 - ostatní neinv.transfery obyv.j.n.(os.konta)</t>
  </si>
  <si>
    <t>6173 - místní referendum</t>
  </si>
  <si>
    <t>6117 - volby do EP</t>
  </si>
  <si>
    <t>0906</t>
  </si>
  <si>
    <t>občansko-správní odbor ÚMČ</t>
  </si>
  <si>
    <t>0911</t>
  </si>
  <si>
    <t xml:space="preserve">odbor informatiky ÚMČ </t>
  </si>
  <si>
    <t>9911</t>
  </si>
  <si>
    <t>webové aplikace</t>
  </si>
  <si>
    <t>9912</t>
  </si>
  <si>
    <t>digitalizace archivu</t>
  </si>
  <si>
    <t>pol. 5172 - programové vybavení</t>
  </si>
  <si>
    <t>pol. 5178 - nájemné za nájem s právem koupě</t>
  </si>
  <si>
    <t>0913</t>
  </si>
  <si>
    <t>odbor hospodářské správy ÚMČ</t>
  </si>
  <si>
    <t xml:space="preserve">pol. 5134 - prádlo, oděv, obuv </t>
  </si>
  <si>
    <t>pol. 5142 - realizované kurzovní ztráty</t>
  </si>
  <si>
    <t>pol. 5151 - voda</t>
  </si>
  <si>
    <t>pol. 5152 - pára</t>
  </si>
  <si>
    <t>pol. 5153 - plyn</t>
  </si>
  <si>
    <t>pol. 5156 - pohonné hmoty a maziva</t>
  </si>
  <si>
    <t>pol. 5161 - služby pošty</t>
  </si>
  <si>
    <t>pol. 5162 - služby telekomunikací a radiokomunikací</t>
  </si>
  <si>
    <t>pol. 5169 - nákup služeb j.n.(přísp.na strav.zaměstn.)</t>
  </si>
  <si>
    <t>pol. 5173 - cestovné</t>
  </si>
  <si>
    <t>pol. 5175 - pohoštění</t>
  </si>
  <si>
    <t>pol. 5179 - ostatní nákupy j.n.</t>
  </si>
  <si>
    <t xml:space="preserve">pol. 5182 - poskytnuté zálohy vlastní pokladně </t>
  </si>
  <si>
    <t>soudní poplatky</t>
  </si>
  <si>
    <t>pol. 5192 - poskytnuté neinvest. příspěvky a náhrady</t>
  </si>
  <si>
    <t>pol. 5361 - nákup kolků</t>
  </si>
  <si>
    <t>pol. 5362 - platby daní a poplatků (dálniční známky)</t>
  </si>
  <si>
    <t>pol. 5909 - ostatní výdaje</t>
  </si>
  <si>
    <t>6117 - volby do Evropského parlamentu</t>
  </si>
  <si>
    <t>0915</t>
  </si>
  <si>
    <t>odbor zakázek a investic ÚMČ</t>
  </si>
  <si>
    <t>0921</t>
  </si>
  <si>
    <t>projekt "Otevřený Úřad MČ Praha 8"</t>
  </si>
  <si>
    <t xml:space="preserve">odbor informatiky  ÚMČ </t>
  </si>
  <si>
    <t>Projekty MHMP (z r. 2013)</t>
  </si>
  <si>
    <t xml:space="preserve">Rozvoj serverového prostředí </t>
  </si>
  <si>
    <t xml:space="preserve">Výpočetní technika </t>
  </si>
  <si>
    <t>Zabezpečení informačního systému</t>
  </si>
  <si>
    <t>Nákup licencí od Microsoftu (z r. 2013)</t>
  </si>
  <si>
    <t>Nákup kompaktních regálů</t>
  </si>
  <si>
    <t>Nákup multifunkčních zařízení</t>
  </si>
  <si>
    <t>Kapitola 10 – pokladní správa</t>
  </si>
  <si>
    <t xml:space="preserve">Běžné výdaje: </t>
  </si>
  <si>
    <t>1003</t>
  </si>
  <si>
    <t>ekonomický odbor ÚMČ</t>
  </si>
  <si>
    <t>bankovní poplatky</t>
  </si>
  <si>
    <t>rezerva na běžné výdaje</t>
  </si>
  <si>
    <t>6409 - ostatní činnost j.n.</t>
  </si>
  <si>
    <t>1013</t>
  </si>
  <si>
    <t>"povinné ručení" (zákonné pojištění)</t>
  </si>
  <si>
    <t>6320 - pojištění funkčně nespecifikované</t>
  </si>
  <si>
    <t>rezerva na kapitálové výdaje</t>
  </si>
  <si>
    <t>Snížení energetické náročnosti na budově ZŠ Libčická (z r. 2013)</t>
  </si>
  <si>
    <t>Snížení energetické náročnosti na budově ZŠ Burešova (z r. 2013)</t>
  </si>
  <si>
    <t>Snížení energetické náročnosti na budově ZŠ Ústavní (z r. 2013)</t>
  </si>
  <si>
    <t>KD Ládví - snížení energetické náročnosti - BOZP, publicita, posudky</t>
  </si>
  <si>
    <t>Dětské hřiště Štíbrova - rozšíření a instal. nových herních prvků</t>
  </si>
  <si>
    <t>Nákup pozemku v k. ú. Libeň</t>
  </si>
  <si>
    <t>technické zhodnocení bytu Okroulická 12</t>
  </si>
  <si>
    <t>3612 - bytové hospodářství</t>
  </si>
  <si>
    <t>zajištění bydlení pro azylanty</t>
  </si>
  <si>
    <t>3912 - bytové hospodářství</t>
  </si>
  <si>
    <t>rozvoj infrastruktury</t>
  </si>
  <si>
    <t>odstranění reklamních billboardů</t>
  </si>
  <si>
    <t>3939 - komunální služby a územní rozvoj j. n.</t>
  </si>
  <si>
    <t>zřízení komunitního centra v ul. Hrubého - BOZP</t>
  </si>
  <si>
    <t>koupaliště Ládví - poradenská činnost</t>
  </si>
  <si>
    <t>3636 - komunální služby a územní rozvoj j. n.</t>
  </si>
  <si>
    <t>pol. 5336 -  neinv. dotace zřízeným přísp.organizacím</t>
  </si>
  <si>
    <t>Zateplení objektu Dolákova</t>
  </si>
  <si>
    <t>70514</t>
  </si>
  <si>
    <t>PD na výstavbu konektivity kamerového systému</t>
  </si>
  <si>
    <t>za použití technologie WIFI</t>
  </si>
  <si>
    <t>systém (MKS)</t>
  </si>
  <si>
    <t xml:space="preserve">Vybudování kamerového systému - městský kamerový </t>
  </si>
  <si>
    <t>(z roku 2013)</t>
  </si>
  <si>
    <t>Rekonstrukce kaple Libeňského zámku</t>
  </si>
  <si>
    <t>vody a kanalizace v poliklinice Mazurská (z r.2013)</t>
  </si>
  <si>
    <t>Projektová dokumentace (PD) na rekonstrukci rozvodů</t>
  </si>
  <si>
    <t xml:space="preserve">PD na rekonstrukci vstupních prostor polikliniky Mazurská </t>
  </si>
  <si>
    <t>v poliklinice Mazurská 1. a 2. etapa</t>
  </si>
  <si>
    <t xml:space="preserve">Rekonstrukce vodoinstalace SV a TUV vč. kanalizace </t>
  </si>
  <si>
    <t>polikliniky Mazurská</t>
  </si>
  <si>
    <t xml:space="preserve">Regulace vjezdu na parkoviště před hlavním vchodem </t>
  </si>
  <si>
    <t xml:space="preserve">PD - rekonstrukce slaboproudých rozvodů v objektu  </t>
  </si>
  <si>
    <t xml:space="preserve">(z r. 2013) </t>
  </si>
  <si>
    <t xml:space="preserve">PD  - rekonstrukce příjezdové komunikace k DSS II. </t>
  </si>
  <si>
    <t>komunikace, odvodnění prostoru nad areálem (z r .2013)</t>
  </si>
  <si>
    <t xml:space="preserve">Výstavba DSS II. včetně rekonstrukce příjezdové </t>
  </si>
  <si>
    <t>Gerontologického centra</t>
  </si>
  <si>
    <t xml:space="preserve">Snížení energetické náročnosti na budově </t>
  </si>
  <si>
    <t>( z r. 2013)</t>
  </si>
  <si>
    <t xml:space="preserve">Úprava fasády střešní nástavby polikliniky Mazurská   </t>
  </si>
  <si>
    <t xml:space="preserve">PD - výstavba Domu sociálních služeb (DSS) II. </t>
  </si>
  <si>
    <t>Rekonstr. průčelí Libeňského zámku (z r. 2013)</t>
  </si>
  <si>
    <t>MŠ Lešenská - zateplení a uzavření spoj. krčku</t>
  </si>
  <si>
    <t>MŠ Kotlaska - pojezdová brána</t>
  </si>
  <si>
    <t>MŠ U Sluncové - pojezdová brána</t>
  </si>
  <si>
    <t>ZŠ a MŠ U Školské zahrady - pojezdová brána</t>
  </si>
  <si>
    <t>ZŠ a MŠ P. Strozziho - stání pro popelnice</t>
  </si>
  <si>
    <t>ZŠ a MŠ P. Strozziho - přístřešek k pavilonu D</t>
  </si>
  <si>
    <t>ZŠ a MŠ Dolákova - konvektomat do ŠJ MŠ</t>
  </si>
  <si>
    <t>MŠ Řešovská - mlhoviště</t>
  </si>
  <si>
    <t>MŠ Řešovská - docházkový systém</t>
  </si>
  <si>
    <t>pol. 5339 - neinvest. transfery cizím přísp. org.</t>
  </si>
  <si>
    <t>dar pro ZUŠ Klapkova</t>
  </si>
  <si>
    <t>pol. 5223 - neinvest. transfery církvím a nábož. org.</t>
  </si>
  <si>
    <t>dar pro speciální ZŠ Diakonie ČCE</t>
  </si>
  <si>
    <t>Instalace čtyř nových prosvětlených nástěnek před KD Krakov</t>
  </si>
  <si>
    <t>Rekonstrukce národní kulturní památky Kobyliská střelnice                   (z r. 2010)</t>
  </si>
  <si>
    <t>propagace Centra Palmovka</t>
  </si>
  <si>
    <t>621</t>
  </si>
  <si>
    <t>3429 - ostatní zájmová činnost a rekreace</t>
  </si>
  <si>
    <t xml:space="preserve">projekt "Škola jako kvalitní služba" </t>
  </si>
  <si>
    <t>projekt "Centrum péče o žáky se spec. vzdělávacími potřebami"</t>
  </si>
  <si>
    <t>ZŠ Hovorčovická - soudní výlohy</t>
  </si>
  <si>
    <t>ZŠ Libčická - publicita, BOZP, služby</t>
  </si>
  <si>
    <t>ZŠ Burešova - publicita, BOZP, služby</t>
  </si>
  <si>
    <t>ZŠ Ústavní - publicita, BOZP, služby</t>
  </si>
  <si>
    <t>věcný dar Policii ČR</t>
  </si>
  <si>
    <t xml:space="preserve">pol. 5137 - drobný hmotný majetek  </t>
  </si>
  <si>
    <t>FZ (UZ 00810)-nenávratná sociální výpomoc</t>
  </si>
  <si>
    <t xml:space="preserve">pol. 5499 - ostatní  neinv.transfery obyv.j.n. </t>
  </si>
  <si>
    <t>výdaje spojené se zajištěním svateb (ORG 58)</t>
  </si>
  <si>
    <t>pol. 5499 - ostatní neinv.transfery obyv.j.n.</t>
  </si>
  <si>
    <r>
      <t>3149 - ostatní zařízení související s výchovou  a vzděláváním mládeže</t>
    </r>
    <r>
      <rPr>
        <b/>
        <i/>
        <sz val="10"/>
        <rFont val="Arial CE"/>
        <family val="2"/>
        <charset val="238"/>
      </rPr>
      <t xml:space="preserve">                                                                     </t>
    </r>
    <r>
      <rPr>
        <i/>
        <sz val="10"/>
        <rFont val="Arial CE"/>
        <family val="2"/>
        <charset val="238"/>
      </rPr>
      <t>pol. 5331 - neinvest. příspěvky zřízeným PO</t>
    </r>
  </si>
  <si>
    <t>Snížení energetické náročnosti na budově ZŠ Hovorčovická (z r. 2013)</t>
  </si>
  <si>
    <t>ZŠ Burešova - rekonstrukce školního hřiště 2. a 3. etapa</t>
  </si>
  <si>
    <t xml:space="preserve">pol. 5163 - služby peněžních ústavů </t>
  </si>
  <si>
    <r>
      <t xml:space="preserve">3322 - zachování a obnova kulturních památek                </t>
    </r>
    <r>
      <rPr>
        <i/>
        <sz val="10"/>
        <rFont val="Arial CE"/>
        <family val="2"/>
        <charset val="238"/>
      </rPr>
      <t>pol. 6121 - budovy, haly a stavby</t>
    </r>
  </si>
  <si>
    <r>
      <t xml:space="preserve">3392 - zájmová činnost v kultuře                                     </t>
    </r>
    <r>
      <rPr>
        <i/>
        <sz val="10"/>
        <rFont val="Arial CE"/>
        <charset val="238"/>
      </rPr>
      <t xml:space="preserve"> pol. 6121 - budovy, haly a stavby</t>
    </r>
  </si>
  <si>
    <r>
      <t xml:space="preserve">pol. 5171 - opravy a udržování </t>
    </r>
    <r>
      <rPr>
        <i/>
        <sz val="10"/>
        <rFont val="Arial"/>
        <family val="2"/>
        <charset val="238"/>
      </rPr>
      <t>(hardware)</t>
    </r>
  </si>
  <si>
    <r>
      <t xml:space="preserve">6310 - obecné příjmy a výdaje z fin.operací                                         </t>
    </r>
    <r>
      <rPr>
        <i/>
        <sz val="10"/>
        <rFont val="Arial CE"/>
        <charset val="238"/>
      </rPr>
      <t>pol. 5163 - služby peněžních ústavů</t>
    </r>
  </si>
  <si>
    <t>akce pro děti</t>
  </si>
  <si>
    <t>51014</t>
  </si>
  <si>
    <t>PD rekonstrukce kotelny a ÚV v objektu Gerontologického</t>
  </si>
  <si>
    <t>centra</t>
  </si>
  <si>
    <t>terénní program pro osoby ohrožené bezdomovectvím</t>
  </si>
  <si>
    <t>70614</t>
  </si>
  <si>
    <t>Systém krizového řízení</t>
  </si>
  <si>
    <t>pol. 5660 - neinvestiční zápůjčky obyvatelstvu</t>
  </si>
  <si>
    <t>přestavba nebytových prostor Libčická 2/333 (lesní školka)</t>
  </si>
  <si>
    <t>oprava poškozené kanalizace na poz. 2547 v k. ú. Kobylisy</t>
  </si>
  <si>
    <t xml:space="preserve">OÚSS - dotace MPSV pro poskytování  soc.služeb </t>
  </si>
  <si>
    <t>ORG 3</t>
  </si>
  <si>
    <t>6173 - místní referendum II</t>
  </si>
  <si>
    <t>6115 - volby do zastupitelstev obcí</t>
  </si>
  <si>
    <t>Nákup klimatizace do serverovny</t>
  </si>
  <si>
    <t>optimalizace sítě školských zařízení</t>
  </si>
  <si>
    <t>pol. 5166 - konzultační, poradenské, právní sl.</t>
  </si>
  <si>
    <t>dotace na podporu činnosti org. zajišť. sport. výchovu mládeže</t>
  </si>
  <si>
    <t>dotace určené na sport</t>
  </si>
  <si>
    <t>MŠ - interaktivní tabule</t>
  </si>
  <si>
    <t>MŠ Šiškova - výstavba multifunkčního hřiště</t>
  </si>
  <si>
    <t>ZŠ - interaktivní tabule</t>
  </si>
  <si>
    <t>ZŠ Mazurská - rekonstrukce sociálního zařízení</t>
  </si>
  <si>
    <t>ZŠ Libčická - instalace záchytného systému</t>
  </si>
  <si>
    <t>ZŠ Libčická - dodání a montáž skleněných markýz</t>
  </si>
  <si>
    <t>ZŠ Dolákova - pořízení a ukotvení nafukovací sportovní haly</t>
  </si>
  <si>
    <t>granty - sociální oblast UZ 098</t>
  </si>
  <si>
    <t>akce pro děti ze soc. znevýhodněného prostředí ÚZ 098</t>
  </si>
  <si>
    <t>obnova komponentů kamerových systémů</t>
  </si>
  <si>
    <t>6117 - volby do Evropského parlamentu (EP)</t>
  </si>
  <si>
    <t>konektivita "Bezpečná OSMIČKA"</t>
  </si>
  <si>
    <t>PD - úprava pěších cest Thomayerovy sady</t>
  </si>
  <si>
    <t>úprava zpevnění plochy u poliklinika Mazurská</t>
  </si>
  <si>
    <t>oprava havarijního stavu osvětlení fotbalového hřiště</t>
  </si>
  <si>
    <t>zálohy vl. pokladně</t>
  </si>
  <si>
    <t>0903</t>
  </si>
  <si>
    <t>ekonomický odbor</t>
  </si>
  <si>
    <t>doplatek dotace na SPOD z roku 2013</t>
  </si>
  <si>
    <t>nákup multifunkčních tiskáren</t>
  </si>
  <si>
    <t>pol. 5137 - drobný hmontý dlouhodob. majetek</t>
  </si>
  <si>
    <t>pol. 5222 -neinvestiční transfery spolkům</t>
  </si>
  <si>
    <t>MŠ Korycanská - herní prvek</t>
  </si>
  <si>
    <t>MŠ Šimůnkova - herní prvky</t>
  </si>
  <si>
    <t>ZŠ a MŠ Na Slovance - rekonstrukce škol. hřiště 2. etapa</t>
  </si>
  <si>
    <t>ZŠ a MŠ P. Strozziho - zastínění herních ploch MŠ</t>
  </si>
  <si>
    <t>ZŠ Žernosecká - rekonstrukce škol. hřiště 1. etapa</t>
  </si>
  <si>
    <t>ZŠ a MŠ P. Strozziho - vybavení školní jídelny</t>
  </si>
  <si>
    <t>6 sad měřícího systému k výuce přírodních věd</t>
  </si>
  <si>
    <t>ZŠ a MŠ Ústavní - rekonstrukce školní kuchyně a jídelny</t>
  </si>
  <si>
    <t>ZŠ Chabařovická - realizace doprav. napoj. na veřejnou komunikaci</t>
  </si>
  <si>
    <t>ZŠ Hovorčovická - rekonstrukce sociálního zařízení</t>
  </si>
  <si>
    <t>ZŠ Mazurská - rekonstrukce venkovního amfiteátru</t>
  </si>
  <si>
    <t>MŠ Lešenská - PD na úpravu sociálního zařízení</t>
  </si>
  <si>
    <t>ubyt. Voctářova - úprava střešního pláště vč. PD</t>
  </si>
  <si>
    <t>ZŠ Bohumila Hrabala - PD na výměnu oken</t>
  </si>
  <si>
    <t>MŠ Na Přesypu - PD na úpravu školní kuchyně</t>
  </si>
  <si>
    <t>Rekonstrukce památníku obětem 2. sv. války - NKP KS</t>
  </si>
  <si>
    <t>PD - zřízení 4 tříd pro MŠ v objektu Pernerova</t>
  </si>
  <si>
    <t xml:space="preserve">     Plnění rozpočtu Městské části Praha 8 za rok 2014</t>
  </si>
  <si>
    <t>k 31.12.2014</t>
  </si>
  <si>
    <t>31.12.2014</t>
  </si>
  <si>
    <t>odměny učitelům</t>
  </si>
  <si>
    <t>pol. 5336 - neinvestiční transfery přísp. org.</t>
  </si>
  <si>
    <t>Peněžitý dar spolku Piana na ulici z.s.</t>
  </si>
  <si>
    <t>zůstatek na depozitním účtu</t>
  </si>
  <si>
    <t>pol. 5909 - ostatní neinvestiční výdaje j.n.</t>
  </si>
  <si>
    <t>pol. 5195 - odvody za neplnění povin.zaměst.zdr.postižené</t>
  </si>
  <si>
    <t>dodávka techniky - školení</t>
  </si>
  <si>
    <t>poskytnutí daru sdružení LifeInLine</t>
  </si>
  <si>
    <t>ZŠ Na Slovance - instalace závlahového systému</t>
  </si>
  <si>
    <t>str. 1/20</t>
  </si>
  <si>
    <t>str. 2/20</t>
  </si>
  <si>
    <t>str. 3/20</t>
  </si>
  <si>
    <t>str. 4/20</t>
  </si>
  <si>
    <t>str. 5/20</t>
  </si>
  <si>
    <t>str. 6/20</t>
  </si>
  <si>
    <t>str. 7/20</t>
  </si>
  <si>
    <t>str. 8/20</t>
  </si>
  <si>
    <t>str. 9/20</t>
  </si>
  <si>
    <t>str. 10/20</t>
  </si>
  <si>
    <t>str.11/20</t>
  </si>
  <si>
    <t>str.12/20</t>
  </si>
  <si>
    <t>str. 13/20</t>
  </si>
  <si>
    <t>str. 14/20</t>
  </si>
  <si>
    <t>str. 15/20</t>
  </si>
  <si>
    <t>str. 16/20</t>
  </si>
  <si>
    <t>str. 17/20</t>
  </si>
  <si>
    <t>str. 18/20</t>
  </si>
  <si>
    <t>str. 19/20</t>
  </si>
  <si>
    <t>str. 20/20</t>
  </si>
  <si>
    <t>v sestavě RZ +420,6</t>
  </si>
  <si>
    <t>v čerpání + 296</t>
  </si>
  <si>
    <t>Adaptabilita</t>
  </si>
  <si>
    <t>pol. 5038 - povinné pojistné na úrazové pojištění</t>
  </si>
  <si>
    <t>Zastupitelstva městské části Praha 8</t>
  </si>
  <si>
    <t xml:space="preserve">ze dne 10. června  2015                                </t>
  </si>
  <si>
    <t>Příloha č. 3 usnesení č. Usn ZMC xxx/2015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</si>
</sst>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64">
    <font>
      <sz val="11"/>
      <color theme="1"/>
      <name val="Calibri"/>
      <family val="2"/>
      <charset val="238"/>
      <scheme val="minor"/>
    </font>
    <font>
      <u/>
      <sz val="10"/>
      <name val="Arial CE"/>
      <charset val="238"/>
    </font>
    <font>
      <b/>
      <sz val="16"/>
      <name val="Arial CE"/>
      <charset val="238"/>
    </font>
    <font>
      <sz val="12"/>
      <color indexed="10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b/>
      <sz val="11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sz val="8"/>
      <name val="Arial CE"/>
      <charset val="238"/>
    </font>
    <font>
      <sz val="9"/>
      <name val="Arial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color indexed="12"/>
      <name val="Arial"/>
      <family val="2"/>
      <charset val="238"/>
    </font>
    <font>
      <u/>
      <sz val="10"/>
      <name val="Arial CE"/>
      <family val="2"/>
      <charset val="238"/>
    </font>
    <font>
      <b/>
      <sz val="9"/>
      <name val="Arial CE"/>
      <family val="2"/>
      <charset val="238"/>
    </font>
    <font>
      <sz val="9"/>
      <name val="Arial CE"/>
      <charset val="238"/>
    </font>
    <font>
      <sz val="9"/>
      <color indexed="12"/>
      <name val="Arial"/>
      <family val="2"/>
      <charset val="238"/>
    </font>
    <font>
      <sz val="12"/>
      <name val="Arial"/>
      <family val="2"/>
      <charset val="238"/>
    </font>
    <font>
      <sz val="12"/>
      <color indexed="12"/>
      <name val="Arial"/>
      <family val="2"/>
      <charset val="238"/>
    </font>
    <font>
      <sz val="10"/>
      <name val="Arial"/>
      <family val="2"/>
      <charset val="238"/>
    </font>
    <font>
      <sz val="12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"/>
      <family val="2"/>
      <charset val="238"/>
    </font>
    <font>
      <sz val="12"/>
      <name val="Arial CE"/>
      <charset val="238"/>
    </font>
    <font>
      <b/>
      <sz val="9"/>
      <name val="Arial"/>
      <family val="2"/>
      <charset val="238"/>
    </font>
    <font>
      <sz val="9"/>
      <name val="Arial CE"/>
      <family val="2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</font>
    <font>
      <sz val="11"/>
      <color indexed="8"/>
      <name val="Arial"/>
      <family val="2"/>
      <charset val="238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0"/>
      <color indexed="8"/>
      <name val="Arial"/>
      <family val="2"/>
      <charset val="238"/>
    </font>
    <font>
      <b/>
      <i/>
      <sz val="10"/>
      <name val="Arial CE"/>
      <family val="2"/>
      <charset val="238"/>
    </font>
    <font>
      <sz val="10"/>
      <color indexed="8"/>
      <name val="Calibri"/>
      <family val="2"/>
      <charset val="238"/>
    </font>
    <font>
      <i/>
      <sz val="10"/>
      <name val="Arial CE"/>
      <charset val="238"/>
    </font>
    <font>
      <b/>
      <i/>
      <sz val="10"/>
      <name val="Arial CE"/>
      <charset val="238"/>
    </font>
    <font>
      <i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62"/>
      <name val="Arial"/>
      <family val="2"/>
      <charset val="238"/>
    </font>
    <font>
      <b/>
      <sz val="10"/>
      <color indexed="62"/>
      <name val="Arial CE"/>
      <family val="2"/>
      <charset val="238"/>
    </font>
    <font>
      <sz val="11"/>
      <color indexed="62"/>
      <name val="Calibri"/>
      <family val="2"/>
      <charset val="238"/>
    </font>
    <font>
      <sz val="10"/>
      <color indexed="62"/>
      <name val="Arial CE"/>
      <charset val="238"/>
    </font>
    <font>
      <i/>
      <sz val="10"/>
      <color indexed="62"/>
      <name val="Arial"/>
      <family val="2"/>
      <charset val="238"/>
    </font>
    <font>
      <i/>
      <sz val="10"/>
      <color indexed="62"/>
      <name val="Arial CE"/>
      <charset val="238"/>
    </font>
    <font>
      <b/>
      <sz val="10"/>
      <color indexed="62"/>
      <name val="Arial"/>
      <family val="2"/>
      <charset val="238"/>
    </font>
    <font>
      <b/>
      <sz val="10"/>
      <color indexed="30"/>
      <name val="Arial"/>
      <family val="2"/>
      <charset val="238"/>
    </font>
    <font>
      <sz val="10"/>
      <color indexed="30"/>
      <name val="Arial"/>
      <family val="2"/>
      <charset val="238"/>
    </font>
    <font>
      <b/>
      <sz val="12"/>
      <color indexed="30"/>
      <name val="Arial"/>
      <family val="2"/>
      <charset val="238"/>
    </font>
    <font>
      <sz val="9"/>
      <color indexed="3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9"/>
      <color indexed="10"/>
      <name val="Arial CE"/>
      <family val="2"/>
      <charset val="238"/>
    </font>
    <font>
      <i/>
      <sz val="9"/>
      <color indexed="10"/>
      <name val="Arial CE"/>
      <family val="2"/>
      <charset val="238"/>
    </font>
    <font>
      <b/>
      <sz val="9"/>
      <color indexed="10"/>
      <name val="Arial CE"/>
      <family val="2"/>
      <charset val="238"/>
    </font>
    <font>
      <b/>
      <i/>
      <sz val="12"/>
      <name val="Arial CE"/>
      <charset val="238"/>
    </font>
    <font>
      <sz val="10"/>
      <name val="Calibri"/>
      <family val="2"/>
      <charset val="238"/>
    </font>
    <font>
      <sz val="10"/>
      <color indexed="62"/>
      <name val="Arial CE"/>
      <family val="2"/>
      <charset val="238"/>
    </font>
    <font>
      <b/>
      <sz val="9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21" fillId="0" borderId="0"/>
  </cellStyleXfs>
  <cellXfs count="17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0" xfId="0" applyFont="1" applyBorder="1"/>
    <xf numFmtId="0" fontId="0" fillId="0" borderId="0" xfId="0" applyBorder="1"/>
    <xf numFmtId="0" fontId="4" fillId="0" borderId="0" xfId="0" applyFont="1" applyBorder="1"/>
    <xf numFmtId="0" fontId="4" fillId="0" borderId="0" xfId="0" applyFont="1"/>
    <xf numFmtId="0" fontId="6" fillId="0" borderId="0" xfId="0" applyFont="1" applyBorder="1" applyAlignme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2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49" fontId="12" fillId="0" borderId="2" xfId="0" applyNumberFormat="1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2" fillId="0" borderId="5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13" fillId="0" borderId="11" xfId="0" applyFont="1" applyFill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7" fillId="0" borderId="3" xfId="0" applyNumberFormat="1" applyFont="1" applyFill="1" applyBorder="1" applyAlignment="1">
      <alignment horizontal="center"/>
    </xf>
    <xf numFmtId="0" fontId="8" fillId="0" borderId="14" xfId="0" applyFont="1" applyFill="1" applyBorder="1"/>
    <xf numFmtId="3" fontId="8" fillId="0" borderId="15" xfId="0" applyNumberFormat="1" applyFont="1" applyFill="1" applyBorder="1"/>
    <xf numFmtId="0" fontId="0" fillId="0" borderId="16" xfId="0" applyBorder="1"/>
    <xf numFmtId="3" fontId="18" fillId="0" borderId="11" xfId="0" applyNumberFormat="1" applyFont="1" applyBorder="1"/>
    <xf numFmtId="0" fontId="0" fillId="0" borderId="3" xfId="0" applyFill="1" applyBorder="1"/>
    <xf numFmtId="3" fontId="5" fillId="0" borderId="11" xfId="0" applyNumberFormat="1" applyFont="1" applyFill="1" applyBorder="1"/>
    <xf numFmtId="3" fontId="19" fillId="0" borderId="0" xfId="0" applyNumberFormat="1" applyFont="1" applyBorder="1"/>
    <xf numFmtId="3" fontId="5" fillId="0" borderId="15" xfId="0" applyNumberFormat="1" applyFont="1" applyBorder="1"/>
    <xf numFmtId="0" fontId="8" fillId="0" borderId="15" xfId="0" applyFont="1" applyFill="1" applyBorder="1"/>
    <xf numFmtId="0" fontId="21" fillId="0" borderId="14" xfId="0" applyFont="1" applyBorder="1"/>
    <xf numFmtId="0" fontId="4" fillId="0" borderId="0" xfId="1"/>
    <xf numFmtId="164" fontId="4" fillId="0" borderId="0" xfId="1" applyNumberFormat="1"/>
    <xf numFmtId="3" fontId="4" fillId="0" borderId="0" xfId="1" applyNumberFormat="1"/>
    <xf numFmtId="4" fontId="4" fillId="0" borderId="0" xfId="1" applyNumberFormat="1"/>
    <xf numFmtId="0" fontId="8" fillId="0" borderId="0" xfId="1" applyFont="1"/>
    <xf numFmtId="0" fontId="7" fillId="0" borderId="0" xfId="1" applyFont="1"/>
    <xf numFmtId="3" fontId="10" fillId="0" borderId="0" xfId="1" applyNumberFormat="1" applyFont="1" applyAlignment="1">
      <alignment horizontal="right" vertical="center"/>
    </xf>
    <xf numFmtId="0" fontId="12" fillId="0" borderId="17" xfId="1" applyFont="1" applyBorder="1" applyAlignment="1">
      <alignment horizontal="center"/>
    </xf>
    <xf numFmtId="0" fontId="12" fillId="0" borderId="6" xfId="1" applyFont="1" applyBorder="1" applyAlignment="1">
      <alignment horizontal="center"/>
    </xf>
    <xf numFmtId="0" fontId="12" fillId="0" borderId="1" xfId="1" applyFont="1" applyBorder="1" applyAlignment="1">
      <alignment horizontal="center"/>
    </xf>
    <xf numFmtId="0" fontId="12" fillId="0" borderId="1" xfId="1" applyFont="1" applyBorder="1"/>
    <xf numFmtId="3" fontId="13" fillId="0" borderId="18" xfId="1" applyNumberFormat="1" applyFont="1" applyBorder="1" applyAlignment="1">
      <alignment horizontal="center"/>
    </xf>
    <xf numFmtId="4" fontId="13" fillId="0" borderId="1" xfId="1" applyNumberFormat="1" applyFont="1" applyFill="1" applyBorder="1" applyAlignment="1">
      <alignment horizontal="center"/>
    </xf>
    <xf numFmtId="4" fontId="13" fillId="0" borderId="19" xfId="1" applyNumberFormat="1" applyFont="1" applyFill="1" applyBorder="1" applyAlignment="1">
      <alignment horizontal="center"/>
    </xf>
    <xf numFmtId="0" fontId="12" fillId="0" borderId="20" xfId="1" applyFont="1" applyBorder="1" applyAlignment="1">
      <alignment horizontal="center"/>
    </xf>
    <xf numFmtId="0" fontId="12" fillId="0" borderId="0" xfId="1" applyFont="1" applyBorder="1" applyAlignment="1">
      <alignment horizontal="center"/>
    </xf>
    <xf numFmtId="0" fontId="12" fillId="0" borderId="2" xfId="1" applyFont="1" applyBorder="1" applyAlignment="1">
      <alignment horizontal="center"/>
    </xf>
    <xf numFmtId="49" fontId="12" fillId="0" borderId="2" xfId="1" applyNumberFormat="1" applyFont="1" applyBorder="1" applyAlignment="1">
      <alignment horizontal="center"/>
    </xf>
    <xf numFmtId="3" fontId="13" fillId="0" borderId="21" xfId="1" applyNumberFormat="1" applyFont="1" applyBorder="1" applyAlignment="1">
      <alignment horizontal="center"/>
    </xf>
    <xf numFmtId="4" fontId="13" fillId="0" borderId="2" xfId="1" applyNumberFormat="1" applyFont="1" applyFill="1" applyBorder="1" applyAlignment="1">
      <alignment horizontal="center"/>
    </xf>
    <xf numFmtId="4" fontId="13" fillId="0" borderId="22" xfId="1" applyNumberFormat="1" applyFont="1" applyFill="1" applyBorder="1" applyAlignment="1">
      <alignment horizontal="center"/>
    </xf>
    <xf numFmtId="0" fontId="12" fillId="0" borderId="23" xfId="1" applyFont="1" applyBorder="1" applyAlignment="1">
      <alignment horizontal="center"/>
    </xf>
    <xf numFmtId="0" fontId="12" fillId="0" borderId="11" xfId="1" applyFont="1" applyBorder="1" applyAlignment="1">
      <alignment horizontal="center"/>
    </xf>
    <xf numFmtId="0" fontId="12" fillId="0" borderId="3" xfId="1" applyFont="1" applyBorder="1" applyAlignment="1">
      <alignment horizontal="center"/>
    </xf>
    <xf numFmtId="49" fontId="12" fillId="0" borderId="3" xfId="1" applyNumberFormat="1" applyFont="1" applyBorder="1" applyAlignment="1">
      <alignment horizontal="center"/>
    </xf>
    <xf numFmtId="49" fontId="13" fillId="0" borderId="24" xfId="1" applyNumberFormat="1" applyFont="1" applyBorder="1" applyAlignment="1">
      <alignment horizontal="center"/>
    </xf>
    <xf numFmtId="4" fontId="13" fillId="0" borderId="3" xfId="1" applyNumberFormat="1" applyFont="1" applyFill="1" applyBorder="1" applyAlignment="1">
      <alignment horizontal="center"/>
    </xf>
    <xf numFmtId="4" fontId="13" fillId="0" borderId="25" xfId="1" applyNumberFormat="1" applyFont="1" applyFill="1" applyBorder="1" applyAlignment="1">
      <alignment horizontal="center"/>
    </xf>
    <xf numFmtId="49" fontId="7" fillId="0" borderId="0" xfId="1" applyNumberFormat="1" applyFont="1" applyBorder="1" applyAlignment="1">
      <alignment horizontal="center"/>
    </xf>
    <xf numFmtId="0" fontId="7" fillId="0" borderId="0" xfId="1" applyNumberFormat="1" applyFont="1" applyBorder="1" applyAlignment="1"/>
    <xf numFmtId="0" fontId="23" fillId="0" borderId="0" xfId="1" applyFont="1" applyBorder="1"/>
    <xf numFmtId="0" fontId="12" fillId="0" borderId="17" xfId="1" applyFont="1" applyFill="1" applyBorder="1" applyAlignment="1">
      <alignment horizontal="center"/>
    </xf>
    <xf numFmtId="0" fontId="12" fillId="0" borderId="6" xfId="1" applyFont="1" applyFill="1" applyBorder="1" applyAlignment="1">
      <alignment horizontal="center"/>
    </xf>
    <xf numFmtId="0" fontId="12" fillId="0" borderId="1" xfId="1" applyFont="1" applyFill="1" applyBorder="1" applyAlignment="1">
      <alignment horizontal="center"/>
    </xf>
    <xf numFmtId="0" fontId="12" fillId="0" borderId="1" xfId="1" applyFont="1" applyFill="1" applyBorder="1"/>
    <xf numFmtId="3" fontId="13" fillId="0" borderId="18" xfId="1" applyNumberFormat="1" applyFont="1" applyFill="1" applyBorder="1" applyAlignment="1">
      <alignment horizontal="center"/>
    </xf>
    <xf numFmtId="0" fontId="12" fillId="0" borderId="20" xfId="1" applyFont="1" applyFill="1" applyBorder="1" applyAlignment="1">
      <alignment horizontal="center"/>
    </xf>
    <xf numFmtId="0" fontId="12" fillId="0" borderId="0" xfId="1" applyFont="1" applyFill="1" applyBorder="1" applyAlignment="1">
      <alignment horizontal="center"/>
    </xf>
    <xf numFmtId="0" fontId="12" fillId="0" borderId="2" xfId="1" applyFont="1" applyFill="1" applyBorder="1" applyAlignment="1">
      <alignment horizontal="center"/>
    </xf>
    <xf numFmtId="49" fontId="12" fillId="0" borderId="2" xfId="1" applyNumberFormat="1" applyFont="1" applyFill="1" applyBorder="1" applyAlignment="1">
      <alignment horizontal="center"/>
    </xf>
    <xf numFmtId="3" fontId="13" fillId="0" borderId="21" xfId="1" applyNumberFormat="1" applyFont="1" applyFill="1" applyBorder="1" applyAlignment="1">
      <alignment horizontal="center"/>
    </xf>
    <xf numFmtId="0" fontId="12" fillId="0" borderId="23" xfId="1" applyFont="1" applyFill="1" applyBorder="1" applyAlignment="1">
      <alignment horizontal="center"/>
    </xf>
    <xf numFmtId="0" fontId="12" fillId="0" borderId="24" xfId="1" applyFont="1" applyFill="1" applyBorder="1" applyAlignment="1">
      <alignment horizontal="center"/>
    </xf>
    <xf numFmtId="0" fontId="12" fillId="0" borderId="3" xfId="1" applyFont="1" applyFill="1" applyBorder="1" applyAlignment="1">
      <alignment horizontal="center"/>
    </xf>
    <xf numFmtId="49" fontId="12" fillId="0" borderId="3" xfId="1" applyNumberFormat="1" applyFont="1" applyFill="1" applyBorder="1" applyAlignment="1">
      <alignment horizontal="center"/>
    </xf>
    <xf numFmtId="49" fontId="13" fillId="0" borderId="24" xfId="1" applyNumberFormat="1" applyFont="1" applyFill="1" applyBorder="1" applyAlignment="1">
      <alignment horizontal="center"/>
    </xf>
    <xf numFmtId="3" fontId="8" fillId="0" borderId="15" xfId="1" applyNumberFormat="1" applyFont="1" applyFill="1" applyBorder="1" applyAlignment="1">
      <alignment horizontal="right" vertical="center"/>
    </xf>
    <xf numFmtId="0" fontId="8" fillId="0" borderId="0" xfId="1" applyFont="1" applyBorder="1"/>
    <xf numFmtId="0" fontId="12" fillId="0" borderId="11" xfId="1" applyFont="1" applyFill="1" applyBorder="1" applyAlignment="1">
      <alignment horizontal="center"/>
    </xf>
    <xf numFmtId="49" fontId="8" fillId="0" borderId="26" xfId="1" applyNumberFormat="1" applyFont="1" applyFill="1" applyBorder="1" applyAlignment="1"/>
    <xf numFmtId="49" fontId="8" fillId="0" borderId="27" xfId="1" applyNumberFormat="1" applyFont="1" applyFill="1" applyBorder="1" applyAlignment="1"/>
    <xf numFmtId="49" fontId="8" fillId="0" borderId="28" xfId="1" applyNumberFormat="1" applyFont="1" applyFill="1" applyBorder="1" applyAlignment="1"/>
    <xf numFmtId="0" fontId="4" fillId="0" borderId="28" xfId="1" applyFill="1" applyBorder="1" applyAlignment="1"/>
    <xf numFmtId="0" fontId="4" fillId="0" borderId="16" xfId="1" applyFill="1" applyBorder="1" applyAlignment="1"/>
    <xf numFmtId="0" fontId="4" fillId="0" borderId="29" xfId="1" applyFill="1" applyBorder="1" applyAlignment="1"/>
    <xf numFmtId="3" fontId="5" fillId="0" borderId="15" xfId="1" applyNumberFormat="1" applyFont="1" applyFill="1" applyBorder="1" applyAlignment="1">
      <alignment horizontal="right" vertical="center"/>
    </xf>
    <xf numFmtId="0" fontId="4" fillId="0" borderId="30" xfId="1" applyBorder="1"/>
    <xf numFmtId="0" fontId="4" fillId="0" borderId="0" xfId="1" applyBorder="1"/>
    <xf numFmtId="3" fontId="19" fillId="0" borderId="0" xfId="1" applyNumberFormat="1" applyFont="1" applyBorder="1" applyAlignment="1">
      <alignment horizontal="right" vertical="center"/>
    </xf>
    <xf numFmtId="3" fontId="0" fillId="0" borderId="0" xfId="0" applyNumberFormat="1"/>
    <xf numFmtId="4" fontId="0" fillId="0" borderId="0" xfId="0" applyNumberFormat="1"/>
    <xf numFmtId="0" fontId="12" fillId="0" borderId="5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3" fontId="12" fillId="0" borderId="6" xfId="0" applyNumberFormat="1" applyFont="1" applyFill="1" applyBorder="1" applyAlignment="1">
      <alignment horizontal="center" wrapText="1"/>
    </xf>
    <xf numFmtId="4" fontId="13" fillId="0" borderId="1" xfId="0" applyNumberFormat="1" applyFont="1" applyFill="1" applyBorder="1" applyAlignment="1">
      <alignment horizontal="center"/>
    </xf>
    <xf numFmtId="4" fontId="12" fillId="0" borderId="7" xfId="0" applyNumberFormat="1" applyFont="1" applyFill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49" fontId="12" fillId="0" borderId="2" xfId="0" applyNumberFormat="1" applyFont="1" applyBorder="1" applyAlignment="1">
      <alignment horizontal="center"/>
    </xf>
    <xf numFmtId="3" fontId="13" fillId="0" borderId="0" xfId="0" applyNumberFormat="1" applyFont="1" applyFill="1" applyBorder="1" applyAlignment="1">
      <alignment horizontal="center" wrapText="1"/>
    </xf>
    <xf numFmtId="4" fontId="13" fillId="0" borderId="2" xfId="0" applyNumberFormat="1" applyFont="1" applyFill="1" applyBorder="1" applyAlignment="1">
      <alignment horizontal="center"/>
    </xf>
    <xf numFmtId="4" fontId="13" fillId="0" borderId="9" xfId="0" applyNumberFormat="1" applyFont="1" applyFill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49" fontId="12" fillId="0" borderId="3" xfId="0" applyNumberFormat="1" applyFont="1" applyBorder="1" applyAlignment="1">
      <alignment horizontal="center"/>
    </xf>
    <xf numFmtId="3" fontId="0" fillId="0" borderId="11" xfId="0" applyNumberFormat="1" applyBorder="1" applyAlignment="1">
      <alignment wrapText="1"/>
    </xf>
    <xf numFmtId="4" fontId="0" fillId="0" borderId="3" xfId="0" applyNumberFormat="1" applyBorder="1"/>
    <xf numFmtId="4" fontId="0" fillId="0" borderId="12" xfId="0" applyNumberFormat="1" applyBorder="1"/>
    <xf numFmtId="0" fontId="8" fillId="0" borderId="31" xfId="0" applyFont="1" applyBorder="1"/>
    <xf numFmtId="0" fontId="8" fillId="0" borderId="4" xfId="0" applyFont="1" applyBorder="1" applyAlignment="1">
      <alignment horizontal="center"/>
    </xf>
    <xf numFmtId="49" fontId="8" fillId="0" borderId="4" xfId="0" applyNumberFormat="1" applyFont="1" applyBorder="1"/>
    <xf numFmtId="3" fontId="0" fillId="0" borderId="4" xfId="0" applyNumberFormat="1" applyBorder="1"/>
    <xf numFmtId="4" fontId="0" fillId="0" borderId="4" xfId="0" applyNumberFormat="1" applyBorder="1"/>
    <xf numFmtId="4" fontId="0" fillId="0" borderId="32" xfId="0" applyNumberFormat="1" applyBorder="1"/>
    <xf numFmtId="0" fontId="0" fillId="0" borderId="0" xfId="0" applyFill="1"/>
    <xf numFmtId="0" fontId="5" fillId="0" borderId="33" xfId="0" applyFont="1" applyFill="1" applyBorder="1"/>
    <xf numFmtId="3" fontId="5" fillId="0" borderId="15" xfId="0" applyNumberFormat="1" applyFont="1" applyFill="1" applyBorder="1"/>
    <xf numFmtId="164" fontId="0" fillId="0" borderId="0" xfId="0" applyNumberFormat="1"/>
    <xf numFmtId="164" fontId="12" fillId="0" borderId="1" xfId="0" applyNumberFormat="1" applyFont="1" applyFill="1" applyBorder="1" applyAlignment="1">
      <alignment horizontal="center"/>
    </xf>
    <xf numFmtId="3" fontId="12" fillId="0" borderId="6" xfId="0" applyNumberFormat="1" applyFont="1" applyFill="1" applyBorder="1" applyAlignment="1">
      <alignment horizontal="center"/>
    </xf>
    <xf numFmtId="164" fontId="13" fillId="0" borderId="2" xfId="0" applyNumberFormat="1" applyFont="1" applyFill="1" applyBorder="1" applyAlignment="1">
      <alignment horizontal="center"/>
    </xf>
    <xf numFmtId="3" fontId="13" fillId="0" borderId="0" xfId="0" applyNumberFormat="1" applyFont="1" applyFill="1" applyBorder="1" applyAlignment="1">
      <alignment horizontal="center"/>
    </xf>
    <xf numFmtId="164" fontId="13" fillId="0" borderId="3" xfId="0" applyNumberFormat="1" applyFont="1" applyFill="1" applyBorder="1" applyAlignment="1">
      <alignment horizontal="center"/>
    </xf>
    <xf numFmtId="3" fontId="0" fillId="0" borderId="11" xfId="0" applyNumberFormat="1" applyBorder="1"/>
    <xf numFmtId="49" fontId="8" fillId="0" borderId="34" xfId="0" applyNumberFormat="1" applyFont="1" applyBorder="1"/>
    <xf numFmtId="164" fontId="0" fillId="0" borderId="4" xfId="0" applyNumberFormat="1" applyBorder="1"/>
    <xf numFmtId="0" fontId="0" fillId="0" borderId="32" xfId="0" applyBorder="1"/>
    <xf numFmtId="3" fontId="5" fillId="0" borderId="33" xfId="0" applyNumberFormat="1" applyFont="1" applyFill="1" applyBorder="1"/>
    <xf numFmtId="0" fontId="25" fillId="0" borderId="0" xfId="0" applyFont="1" applyBorder="1"/>
    <xf numFmtId="0" fontId="8" fillId="0" borderId="0" xfId="1" applyFont="1" applyBorder="1" applyAlignment="1">
      <alignment horizontal="left"/>
    </xf>
    <xf numFmtId="0" fontId="9" fillId="0" borderId="0" xfId="1" applyFont="1"/>
    <xf numFmtId="0" fontId="10" fillId="0" borderId="0" xfId="1" applyFont="1" applyAlignment="1">
      <alignment horizontal="right"/>
    </xf>
    <xf numFmtId="0" fontId="12" fillId="0" borderId="35" xfId="1" applyFont="1" applyFill="1" applyBorder="1" applyAlignment="1">
      <alignment horizontal="center"/>
    </xf>
    <xf numFmtId="3" fontId="12" fillId="0" borderId="18" xfId="1" applyNumberFormat="1" applyFont="1" applyFill="1" applyBorder="1" applyAlignment="1">
      <alignment horizontal="center"/>
    </xf>
    <xf numFmtId="0" fontId="12" fillId="0" borderId="19" xfId="1" applyFont="1" applyFill="1" applyBorder="1" applyAlignment="1">
      <alignment horizontal="center"/>
    </xf>
    <xf numFmtId="0" fontId="12" fillId="0" borderId="36" xfId="1" applyFont="1" applyFill="1" applyBorder="1" applyAlignment="1">
      <alignment horizontal="center"/>
    </xf>
    <xf numFmtId="3" fontId="12" fillId="0" borderId="21" xfId="1" applyNumberFormat="1" applyFont="1" applyFill="1" applyBorder="1" applyAlignment="1">
      <alignment horizontal="center"/>
    </xf>
    <xf numFmtId="0" fontId="12" fillId="0" borderId="22" xfId="1" applyFont="1" applyFill="1" applyBorder="1" applyAlignment="1">
      <alignment horizontal="center"/>
    </xf>
    <xf numFmtId="0" fontId="12" fillId="0" borderId="10" xfId="1" applyFont="1" applyFill="1" applyBorder="1" applyAlignment="1">
      <alignment horizontal="center"/>
    </xf>
    <xf numFmtId="0" fontId="12" fillId="0" borderId="37" xfId="1" applyFont="1" applyFill="1" applyBorder="1" applyAlignment="1">
      <alignment horizontal="center"/>
    </xf>
    <xf numFmtId="49" fontId="12" fillId="0" borderId="24" xfId="1" applyNumberFormat="1" applyFont="1" applyFill="1" applyBorder="1" applyAlignment="1">
      <alignment horizontal="center"/>
    </xf>
    <xf numFmtId="0" fontId="12" fillId="0" borderId="25" xfId="1" applyFont="1" applyFill="1" applyBorder="1" applyAlignment="1">
      <alignment horizontal="center"/>
    </xf>
    <xf numFmtId="3" fontId="8" fillId="0" borderId="15" xfId="1" applyNumberFormat="1" applyFont="1" applyFill="1" applyBorder="1"/>
    <xf numFmtId="0" fontId="7" fillId="0" borderId="0" xfId="1" applyFont="1" applyFill="1"/>
    <xf numFmtId="164" fontId="7" fillId="0" borderId="0" xfId="1" applyNumberFormat="1" applyFont="1" applyFill="1"/>
    <xf numFmtId="3" fontId="7" fillId="0" borderId="0" xfId="1" applyNumberFormat="1" applyFont="1" applyFill="1"/>
    <xf numFmtId="0" fontId="7" fillId="0" borderId="30" xfId="1" applyFont="1" applyFill="1" applyBorder="1"/>
    <xf numFmtId="0" fontId="22" fillId="0" borderId="6" xfId="1" applyFont="1" applyFill="1" applyBorder="1"/>
    <xf numFmtId="0" fontId="8" fillId="0" borderId="0" xfId="0" applyFont="1" applyBorder="1" applyAlignment="1"/>
    <xf numFmtId="0" fontId="0" fillId="0" borderId="0" xfId="0" applyBorder="1" applyAlignment="1"/>
    <xf numFmtId="0" fontId="12" fillId="0" borderId="1" xfId="0" applyFont="1" applyBorder="1"/>
    <xf numFmtId="0" fontId="8" fillId="0" borderId="38" xfId="0" applyFont="1" applyBorder="1" applyAlignment="1">
      <alignment horizontal="left"/>
    </xf>
    <xf numFmtId="0" fontId="8" fillId="0" borderId="39" xfId="0" applyFont="1" applyBorder="1" applyAlignment="1">
      <alignment horizontal="center"/>
    </xf>
    <xf numFmtId="0" fontId="8" fillId="0" borderId="40" xfId="0" applyFont="1" applyBorder="1" applyAlignment="1">
      <alignment horizontal="center"/>
    </xf>
    <xf numFmtId="0" fontId="8" fillId="0" borderId="33" xfId="0" applyFont="1" applyFill="1" applyBorder="1"/>
    <xf numFmtId="0" fontId="8" fillId="0" borderId="41" xfId="0" applyFont="1" applyBorder="1"/>
    <xf numFmtId="0" fontId="8" fillId="0" borderId="16" xfId="0" applyFont="1" applyBorder="1" applyAlignment="1">
      <alignment horizontal="center"/>
    </xf>
    <xf numFmtId="49" fontId="8" fillId="0" borderId="27" xfId="0" applyNumberFormat="1" applyFont="1" applyBorder="1"/>
    <xf numFmtId="0" fontId="0" fillId="0" borderId="29" xfId="0" applyBorder="1"/>
    <xf numFmtId="164" fontId="14" fillId="0" borderId="0" xfId="0" applyNumberFormat="1" applyFont="1" applyBorder="1"/>
    <xf numFmtId="0" fontId="13" fillId="0" borderId="14" xfId="0" applyFont="1" applyBorder="1"/>
    <xf numFmtId="0" fontId="8" fillId="0" borderId="4" xfId="0" applyFont="1" applyFill="1" applyBorder="1" applyAlignment="1">
      <alignment horizontal="center"/>
    </xf>
    <xf numFmtId="0" fontId="8" fillId="0" borderId="40" xfId="0" applyFont="1" applyFill="1" applyBorder="1" applyAlignment="1">
      <alignment horizontal="center"/>
    </xf>
    <xf numFmtId="3" fontId="20" fillId="0" borderId="0" xfId="0" applyNumberFormat="1" applyFont="1" applyBorder="1"/>
    <xf numFmtId="0" fontId="21" fillId="0" borderId="0" xfId="0" applyFont="1"/>
    <xf numFmtId="0" fontId="7" fillId="0" borderId="1" xfId="0" applyFont="1" applyFill="1" applyBorder="1"/>
    <xf numFmtId="0" fontId="21" fillId="0" borderId="11" xfId="0" applyFont="1" applyBorder="1"/>
    <xf numFmtId="0" fontId="21" fillId="0" borderId="3" xfId="0" applyFont="1" applyBorder="1"/>
    <xf numFmtId="0" fontId="21" fillId="0" borderId="12" xfId="0" applyFont="1" applyBorder="1"/>
    <xf numFmtId="0" fontId="8" fillId="0" borderId="31" xfId="0" applyFont="1" applyFill="1" applyBorder="1"/>
    <xf numFmtId="49" fontId="22" fillId="0" borderId="39" xfId="0" applyNumberFormat="1" applyFont="1" applyFill="1" applyBorder="1"/>
    <xf numFmtId="0" fontId="21" fillId="0" borderId="39" xfId="0" applyFont="1" applyBorder="1"/>
    <xf numFmtId="0" fontId="21" fillId="0" borderId="4" xfId="0" applyFont="1" applyBorder="1"/>
    <xf numFmtId="0" fontId="21" fillId="0" borderId="32" xfId="0" applyFont="1" applyBorder="1"/>
    <xf numFmtId="164" fontId="21" fillId="0" borderId="0" xfId="0" applyNumberFormat="1" applyFont="1"/>
    <xf numFmtId="0" fontId="13" fillId="0" borderId="0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9" fontId="8" fillId="0" borderId="0" xfId="0" applyNumberFormat="1" applyFont="1" applyBorder="1"/>
    <xf numFmtId="3" fontId="21" fillId="0" borderId="36" xfId="0" applyNumberFormat="1" applyFont="1" applyBorder="1"/>
    <xf numFmtId="164" fontId="21" fillId="0" borderId="4" xfId="0" applyNumberFormat="1" applyFont="1" applyBorder="1"/>
    <xf numFmtId="0" fontId="21" fillId="0" borderId="15" xfId="0" applyFont="1" applyFill="1" applyBorder="1"/>
    <xf numFmtId="0" fontId="21" fillId="0" borderId="0" xfId="0" applyFont="1" applyBorder="1"/>
    <xf numFmtId="164" fontId="19" fillId="0" borderId="0" xfId="0" applyNumberFormat="1" applyFont="1" applyBorder="1"/>
    <xf numFmtId="0" fontId="13" fillId="0" borderId="1" xfId="1" applyFont="1" applyFill="1" applyBorder="1" applyAlignment="1">
      <alignment horizontal="center"/>
    </xf>
    <xf numFmtId="0" fontId="13" fillId="0" borderId="2" xfId="1" applyFont="1" applyFill="1" applyBorder="1" applyAlignment="1">
      <alignment horizontal="center"/>
    </xf>
    <xf numFmtId="14" fontId="13" fillId="0" borderId="2" xfId="1" applyNumberFormat="1" applyFont="1" applyFill="1" applyBorder="1" applyAlignment="1">
      <alignment horizontal="center"/>
    </xf>
    <xf numFmtId="0" fontId="8" fillId="0" borderId="26" xfId="1" applyFont="1" applyFill="1" applyBorder="1" applyAlignment="1"/>
    <xf numFmtId="0" fontId="8" fillId="0" borderId="15" xfId="1" applyFont="1" applyFill="1" applyBorder="1"/>
    <xf numFmtId="3" fontId="5" fillId="0" borderId="15" xfId="1" applyNumberFormat="1" applyFont="1" applyFill="1" applyBorder="1"/>
    <xf numFmtId="0" fontId="4" fillId="0" borderId="0" xfId="1" applyFill="1"/>
    <xf numFmtId="14" fontId="13" fillId="0" borderId="3" xfId="1" applyNumberFormat="1" applyFont="1" applyFill="1" applyBorder="1" applyAlignment="1">
      <alignment horizontal="center"/>
    </xf>
    <xf numFmtId="0" fontId="4" fillId="0" borderId="15" xfId="1" applyFill="1" applyBorder="1"/>
    <xf numFmtId="0" fontId="4" fillId="0" borderId="0" xfId="1" applyFill="1" applyBorder="1"/>
    <xf numFmtId="0" fontId="8" fillId="0" borderId="14" xfId="1" applyFont="1" applyFill="1" applyBorder="1"/>
    <xf numFmtId="3" fontId="5" fillId="0" borderId="14" xfId="1" applyNumberFormat="1" applyFont="1" applyFill="1" applyBorder="1"/>
    <xf numFmtId="49" fontId="16" fillId="0" borderId="0" xfId="1" applyNumberFormat="1" applyFont="1" applyFill="1" applyBorder="1" applyAlignment="1">
      <alignment horizontal="center"/>
    </xf>
    <xf numFmtId="0" fontId="29" fillId="0" borderId="0" xfId="0" applyFont="1"/>
    <xf numFmtId="0" fontId="30" fillId="0" borderId="0" xfId="0" applyFont="1" applyBorder="1"/>
    <xf numFmtId="0" fontId="28" fillId="0" borderId="0" xfId="0" applyFont="1" applyBorder="1"/>
    <xf numFmtId="0" fontId="30" fillId="0" borderId="0" xfId="0" applyFont="1"/>
    <xf numFmtId="0" fontId="28" fillId="0" borderId="0" xfId="0" applyFont="1"/>
    <xf numFmtId="0" fontId="31" fillId="0" borderId="0" xfId="0" applyFont="1"/>
    <xf numFmtId="0" fontId="32" fillId="0" borderId="0" xfId="0" applyFont="1" applyAlignment="1">
      <alignment horizontal="right"/>
    </xf>
    <xf numFmtId="0" fontId="33" fillId="0" borderId="17" xfId="0" applyFont="1" applyFill="1" applyBorder="1" applyAlignment="1">
      <alignment horizontal="center"/>
    </xf>
    <xf numFmtId="0" fontId="33" fillId="0" borderId="1" xfId="0" applyFont="1" applyFill="1" applyBorder="1" applyAlignment="1">
      <alignment horizontal="center"/>
    </xf>
    <xf numFmtId="0" fontId="33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/>
    <xf numFmtId="0" fontId="33" fillId="0" borderId="19" xfId="0" applyFont="1" applyFill="1" applyBorder="1" applyAlignment="1">
      <alignment horizontal="center"/>
    </xf>
    <xf numFmtId="0" fontId="33" fillId="0" borderId="20" xfId="0" applyFont="1" applyFill="1" applyBorder="1" applyAlignment="1">
      <alignment horizontal="center"/>
    </xf>
    <xf numFmtId="0" fontId="33" fillId="0" borderId="2" xfId="0" applyFont="1" applyFill="1" applyBorder="1" applyAlignment="1">
      <alignment horizontal="center"/>
    </xf>
    <xf numFmtId="0" fontId="33" fillId="0" borderId="2" xfId="0" applyFont="1" applyFill="1" applyBorder="1" applyAlignment="1">
      <alignment horizontal="center" vertical="center" wrapText="1"/>
    </xf>
    <xf numFmtId="49" fontId="33" fillId="0" borderId="2" xfId="0" applyNumberFormat="1" applyFont="1" applyFill="1" applyBorder="1" applyAlignment="1">
      <alignment horizontal="center"/>
    </xf>
    <xf numFmtId="0" fontId="33" fillId="0" borderId="22" xfId="0" applyFont="1" applyFill="1" applyBorder="1" applyAlignment="1">
      <alignment horizontal="center"/>
    </xf>
    <xf numFmtId="0" fontId="33" fillId="0" borderId="23" xfId="0" applyFont="1" applyFill="1" applyBorder="1" applyAlignment="1">
      <alignment horizontal="center"/>
    </xf>
    <xf numFmtId="0" fontId="33" fillId="0" borderId="3" xfId="0" applyFont="1" applyFill="1" applyBorder="1" applyAlignment="1">
      <alignment horizontal="center"/>
    </xf>
    <xf numFmtId="0" fontId="33" fillId="0" borderId="3" xfId="0" applyFont="1" applyFill="1" applyBorder="1" applyAlignment="1">
      <alignment horizontal="center" vertical="center" wrapText="1"/>
    </xf>
    <xf numFmtId="49" fontId="33" fillId="0" borderId="3" xfId="0" applyNumberFormat="1" applyFont="1" applyFill="1" applyBorder="1" applyAlignment="1">
      <alignment horizontal="center"/>
    </xf>
    <xf numFmtId="0" fontId="30" fillId="0" borderId="3" xfId="0" applyFont="1" applyBorder="1"/>
    <xf numFmtId="0" fontId="30" fillId="0" borderId="25" xfId="0" applyFont="1" applyBorder="1"/>
    <xf numFmtId="0" fontId="28" fillId="0" borderId="31" xfId="0" applyFont="1" applyFill="1" applyBorder="1" applyAlignment="1">
      <alignment horizontal="left"/>
    </xf>
    <xf numFmtId="0" fontId="28" fillId="0" borderId="34" xfId="0" applyFont="1" applyFill="1" applyBorder="1" applyAlignment="1">
      <alignment horizontal="center"/>
    </xf>
    <xf numFmtId="0" fontId="28" fillId="0" borderId="40" xfId="0" applyFont="1" applyFill="1" applyBorder="1"/>
    <xf numFmtId="49" fontId="28" fillId="0" borderId="40" xfId="0" applyNumberFormat="1" applyFont="1" applyFill="1" applyBorder="1"/>
    <xf numFmtId="0" fontId="30" fillId="0" borderId="2" xfId="0" applyFont="1" applyBorder="1"/>
    <xf numFmtId="0" fontId="30" fillId="0" borderId="42" xfId="0" applyFont="1" applyBorder="1"/>
    <xf numFmtId="0" fontId="28" fillId="0" borderId="43" xfId="0" applyFont="1" applyFill="1" applyBorder="1"/>
    <xf numFmtId="0" fontId="28" fillId="0" borderId="14" xfId="0" applyFont="1" applyFill="1" applyBorder="1"/>
    <xf numFmtId="3" fontId="28" fillId="0" borderId="14" xfId="0" applyNumberFormat="1" applyFont="1" applyFill="1" applyBorder="1"/>
    <xf numFmtId="49" fontId="30" fillId="0" borderId="0" xfId="0" applyNumberFormat="1" applyFont="1" applyBorder="1" applyAlignment="1">
      <alignment horizontal="center"/>
    </xf>
    <xf numFmtId="49" fontId="21" fillId="0" borderId="0" xfId="0" applyNumberFormat="1" applyFont="1" applyBorder="1" applyAlignment="1">
      <alignment horizontal="left"/>
    </xf>
    <xf numFmtId="0" fontId="33" fillId="0" borderId="5" xfId="0" applyFont="1" applyFill="1" applyBorder="1" applyAlignment="1">
      <alignment horizontal="center"/>
    </xf>
    <xf numFmtId="0" fontId="33" fillId="0" borderId="6" xfId="0" applyFont="1" applyFill="1" applyBorder="1" applyAlignment="1">
      <alignment horizontal="center"/>
    </xf>
    <xf numFmtId="0" fontId="33" fillId="0" borderId="7" xfId="0" applyFont="1" applyFill="1" applyBorder="1" applyAlignment="1">
      <alignment horizontal="center"/>
    </xf>
    <xf numFmtId="0" fontId="33" fillId="0" borderId="8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/>
    </xf>
    <xf numFmtId="0" fontId="33" fillId="0" borderId="9" xfId="0" applyFont="1" applyFill="1" applyBorder="1" applyAlignment="1">
      <alignment horizontal="center"/>
    </xf>
    <xf numFmtId="0" fontId="33" fillId="0" borderId="10" xfId="0" applyFont="1" applyFill="1" applyBorder="1" applyAlignment="1">
      <alignment horizontal="center"/>
    </xf>
    <xf numFmtId="0" fontId="33" fillId="0" borderId="11" xfId="0" applyFont="1" applyFill="1" applyBorder="1" applyAlignment="1">
      <alignment horizontal="center"/>
    </xf>
    <xf numFmtId="0" fontId="30" fillId="0" borderId="11" xfId="0" applyFont="1" applyBorder="1"/>
    <xf numFmtId="0" fontId="30" fillId="0" borderId="12" xfId="0" applyFont="1" applyBorder="1"/>
    <xf numFmtId="0" fontId="28" fillId="0" borderId="26" xfId="0" applyFont="1" applyFill="1" applyBorder="1" applyAlignment="1"/>
    <xf numFmtId="0" fontId="28" fillId="0" borderId="27" xfId="0" applyFont="1" applyFill="1" applyBorder="1" applyAlignment="1"/>
    <xf numFmtId="0" fontId="28" fillId="0" borderId="28" xfId="0" applyFont="1" applyFill="1" applyBorder="1" applyAlignment="1"/>
    <xf numFmtId="49" fontId="33" fillId="0" borderId="16" xfId="0" applyNumberFormat="1" applyFont="1" applyFill="1" applyBorder="1"/>
    <xf numFmtId="0" fontId="30" fillId="0" borderId="13" xfId="0" applyFont="1" applyBorder="1"/>
    <xf numFmtId="0" fontId="30" fillId="0" borderId="1" xfId="0" applyFont="1" applyBorder="1"/>
    <xf numFmtId="0" fontId="30" fillId="0" borderId="7" xfId="0" applyFont="1" applyBorder="1"/>
    <xf numFmtId="3" fontId="28" fillId="0" borderId="15" xfId="0" applyNumberFormat="1" applyFont="1" applyFill="1" applyBorder="1"/>
    <xf numFmtId="49" fontId="28" fillId="0" borderId="26" xfId="0" applyNumberFormat="1" applyFont="1" applyFill="1" applyBorder="1" applyAlignment="1">
      <alignment horizontal="left"/>
    </xf>
    <xf numFmtId="49" fontId="28" fillId="0" borderId="27" xfId="0" applyNumberFormat="1" applyFont="1" applyFill="1" applyBorder="1" applyAlignment="1">
      <alignment horizontal="left"/>
    </xf>
    <xf numFmtId="0" fontId="21" fillId="0" borderId="16" xfId="0" applyFont="1" applyFill="1" applyBorder="1"/>
    <xf numFmtId="0" fontId="14" fillId="0" borderId="16" xfId="0" applyFont="1" applyBorder="1"/>
    <xf numFmtId="0" fontId="30" fillId="0" borderId="16" xfId="0" applyFont="1" applyBorder="1"/>
    <xf numFmtId="0" fontId="26" fillId="0" borderId="23" xfId="0" applyFont="1" applyFill="1" applyBorder="1"/>
    <xf numFmtId="0" fontId="18" fillId="0" borderId="24" xfId="0" applyFont="1" applyFill="1" applyBorder="1"/>
    <xf numFmtId="0" fontId="18" fillId="0" borderId="11" xfId="0" applyFont="1" applyFill="1" applyBorder="1"/>
    <xf numFmtId="0" fontId="18" fillId="0" borderId="3" xfId="0" applyFont="1" applyFill="1" applyBorder="1"/>
    <xf numFmtId="0" fontId="28" fillId="0" borderId="10" xfId="0" applyFont="1" applyFill="1" applyBorder="1" applyAlignment="1"/>
    <xf numFmtId="0" fontId="28" fillId="0" borderId="11" xfId="0" applyFont="1" applyFill="1" applyBorder="1" applyAlignment="1"/>
    <xf numFmtId="0" fontId="28" fillId="0" borderId="24" xfId="0" applyFont="1" applyFill="1" applyBorder="1" applyAlignment="1"/>
    <xf numFmtId="0" fontId="30" fillId="0" borderId="3" xfId="0" applyFont="1" applyFill="1" applyBorder="1"/>
    <xf numFmtId="3" fontId="28" fillId="0" borderId="11" xfId="0" applyNumberFormat="1" applyFont="1" applyFill="1" applyBorder="1"/>
    <xf numFmtId="0" fontId="30" fillId="0" borderId="14" xfId="0" applyFont="1" applyBorder="1"/>
    <xf numFmtId="3" fontId="28" fillId="0" borderId="15" xfId="0" applyNumberFormat="1" applyFont="1" applyBorder="1"/>
    <xf numFmtId="0" fontId="28" fillId="0" borderId="17" xfId="0" applyFont="1" applyFill="1" applyBorder="1" applyAlignment="1">
      <alignment horizontal="left"/>
    </xf>
    <xf numFmtId="0" fontId="28" fillId="0" borderId="16" xfId="0" applyFont="1" applyFill="1" applyBorder="1" applyAlignment="1">
      <alignment horizontal="center"/>
    </xf>
    <xf numFmtId="0" fontId="28" fillId="0" borderId="28" xfId="0" applyFont="1" applyFill="1" applyBorder="1"/>
    <xf numFmtId="49" fontId="28" fillId="0" borderId="35" xfId="0" applyNumberFormat="1" applyFont="1" applyFill="1" applyBorder="1"/>
    <xf numFmtId="0" fontId="28" fillId="0" borderId="15" xfId="0" applyFont="1" applyFill="1" applyBorder="1"/>
    <xf numFmtId="0" fontId="34" fillId="0" borderId="0" xfId="0" applyFont="1"/>
    <xf numFmtId="49" fontId="28" fillId="0" borderId="17" xfId="0" applyNumberFormat="1" applyFont="1" applyFill="1" applyBorder="1" applyAlignment="1">
      <alignment horizontal="left"/>
    </xf>
    <xf numFmtId="0" fontId="28" fillId="0" borderId="1" xfId="0" applyFont="1" applyFill="1" applyBorder="1" applyAlignment="1">
      <alignment horizontal="center"/>
    </xf>
    <xf numFmtId="0" fontId="28" fillId="0" borderId="18" xfId="0" applyFont="1" applyFill="1" applyBorder="1" applyAlignment="1">
      <alignment horizontal="center"/>
    </xf>
    <xf numFmtId="49" fontId="28" fillId="0" borderId="1" xfId="0" applyNumberFormat="1" applyFont="1" applyFill="1" applyBorder="1"/>
    <xf numFmtId="0" fontId="30" fillId="0" borderId="6" xfId="0" applyFont="1" applyBorder="1"/>
    <xf numFmtId="0" fontId="30" fillId="0" borderId="19" xfId="0" applyFont="1" applyBorder="1"/>
    <xf numFmtId="0" fontId="30" fillId="0" borderId="0" xfId="0" applyFont="1" applyFill="1"/>
    <xf numFmtId="164" fontId="30" fillId="0" borderId="0" xfId="0" applyNumberFormat="1" applyFont="1"/>
    <xf numFmtId="0" fontId="33" fillId="0" borderId="5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33" fillId="0" borderId="6" xfId="0" applyFont="1" applyBorder="1" applyAlignment="1">
      <alignment horizontal="center"/>
    </xf>
    <xf numFmtId="0" fontId="33" fillId="0" borderId="1" xfId="0" applyFont="1" applyBorder="1"/>
    <xf numFmtId="164" fontId="33" fillId="0" borderId="1" xfId="0" applyNumberFormat="1" applyFont="1" applyFill="1" applyBorder="1" applyAlignment="1">
      <alignment horizontal="center"/>
    </xf>
    <xf numFmtId="0" fontId="33" fillId="0" borderId="8" xfId="0" applyFont="1" applyBorder="1" applyAlignment="1">
      <alignment horizontal="center"/>
    </xf>
    <xf numFmtId="0" fontId="33" fillId="0" borderId="2" xfId="0" applyFont="1" applyBorder="1" applyAlignment="1">
      <alignment horizontal="center"/>
    </xf>
    <xf numFmtId="0" fontId="33" fillId="0" borderId="0" xfId="0" applyFont="1" applyBorder="1" applyAlignment="1">
      <alignment horizontal="center"/>
    </xf>
    <xf numFmtId="49" fontId="33" fillId="0" borderId="2" xfId="0" applyNumberFormat="1" applyFont="1" applyBorder="1" applyAlignment="1">
      <alignment horizontal="center"/>
    </xf>
    <xf numFmtId="164" fontId="33" fillId="0" borderId="2" xfId="0" applyNumberFormat="1" applyFont="1" applyFill="1" applyBorder="1" applyAlignment="1">
      <alignment horizontal="center"/>
    </xf>
    <xf numFmtId="0" fontId="33" fillId="0" borderId="10" xfId="0" applyFont="1" applyBorder="1" applyAlignment="1">
      <alignment horizontal="center"/>
    </xf>
    <xf numFmtId="0" fontId="33" fillId="0" borderId="3" xfId="0" applyFont="1" applyBorder="1" applyAlignment="1">
      <alignment horizontal="center"/>
    </xf>
    <xf numFmtId="0" fontId="33" fillId="0" borderId="11" xfId="0" applyFont="1" applyBorder="1" applyAlignment="1">
      <alignment horizontal="center"/>
    </xf>
    <xf numFmtId="49" fontId="33" fillId="0" borderId="3" xfId="0" applyNumberFormat="1" applyFont="1" applyBorder="1" applyAlignment="1">
      <alignment horizontal="center"/>
    </xf>
    <xf numFmtId="164" fontId="33" fillId="0" borderId="3" xfId="0" applyNumberFormat="1" applyFont="1" applyFill="1" applyBorder="1" applyAlignment="1">
      <alignment horizontal="center"/>
    </xf>
    <xf numFmtId="0" fontId="30" fillId="0" borderId="27" xfId="0" applyFont="1" applyBorder="1"/>
    <xf numFmtId="164" fontId="33" fillId="0" borderId="16" xfId="0" applyNumberFormat="1" applyFont="1" applyFill="1" applyBorder="1" applyAlignment="1">
      <alignment horizontal="center"/>
    </xf>
    <xf numFmtId="0" fontId="30" fillId="0" borderId="15" xfId="0" applyFont="1" applyFill="1" applyBorder="1"/>
    <xf numFmtId="4" fontId="27" fillId="0" borderId="0" xfId="1" applyNumberFormat="1" applyFont="1" applyFill="1" applyBorder="1" applyAlignment="1">
      <alignment horizontal="right" vertical="top"/>
    </xf>
    <xf numFmtId="3" fontId="27" fillId="0" borderId="0" xfId="1" applyNumberFormat="1" applyFont="1" applyFill="1" applyBorder="1" applyAlignment="1">
      <alignment horizontal="right" vertical="top"/>
    </xf>
    <xf numFmtId="164" fontId="27" fillId="0" borderId="0" xfId="1" applyNumberFormat="1" applyFont="1" applyFill="1" applyBorder="1" applyAlignment="1">
      <alignment horizontal="right" vertical="top"/>
    </xf>
    <xf numFmtId="3" fontId="11" fillId="0" borderId="0" xfId="1" applyNumberFormat="1" applyFont="1" applyFill="1" applyBorder="1" applyAlignment="1">
      <alignment horizontal="right" vertical="top"/>
    </xf>
    <xf numFmtId="0" fontId="11" fillId="0" borderId="0" xfId="1" applyFont="1" applyFill="1" applyBorder="1" applyAlignment="1">
      <alignment horizontal="left" wrapText="1"/>
    </xf>
    <xf numFmtId="49" fontId="17" fillId="0" borderId="0" xfId="1" applyNumberFormat="1" applyFont="1" applyFill="1" applyBorder="1" applyAlignment="1">
      <alignment horizontal="left" vertical="center" wrapText="1"/>
    </xf>
    <xf numFmtId="49" fontId="16" fillId="0" borderId="0" xfId="1" applyNumberFormat="1" applyFont="1" applyFill="1" applyBorder="1" applyAlignment="1">
      <alignment horizontal="left"/>
    </xf>
    <xf numFmtId="0" fontId="11" fillId="0" borderId="0" xfId="2" applyFont="1" applyBorder="1" applyAlignment="1"/>
    <xf numFmtId="0" fontId="4" fillId="0" borderId="29" xfId="1" applyFont="1" applyFill="1" applyBorder="1" applyAlignment="1"/>
    <xf numFmtId="0" fontId="4" fillId="0" borderId="16" xfId="1" applyFont="1" applyFill="1" applyBorder="1" applyAlignment="1"/>
    <xf numFmtId="0" fontId="11" fillId="0" borderId="0" xfId="2" applyFont="1" applyAlignment="1">
      <alignment horizontal="right"/>
    </xf>
    <xf numFmtId="4" fontId="4" fillId="0" borderId="0" xfId="1" applyNumberFormat="1" applyFont="1"/>
    <xf numFmtId="3" fontId="4" fillId="0" borderId="0" xfId="1" applyNumberFormat="1" applyFont="1"/>
    <xf numFmtId="164" fontId="4" fillId="0" borderId="0" xfId="1" applyNumberFormat="1" applyFont="1"/>
    <xf numFmtId="3" fontId="4" fillId="0" borderId="0" xfId="1" applyNumberFormat="1" applyFont="1" applyAlignment="1">
      <alignment horizontal="right" vertical="center"/>
    </xf>
    <xf numFmtId="4" fontId="16" fillId="0" borderId="0" xfId="1" applyNumberFormat="1" applyFont="1" applyFill="1" applyBorder="1" applyAlignment="1">
      <alignment horizontal="right" vertical="top"/>
    </xf>
    <xf numFmtId="3" fontId="16" fillId="0" borderId="0" xfId="1" applyNumberFormat="1" applyFont="1" applyFill="1" applyBorder="1" applyAlignment="1">
      <alignment vertical="top"/>
    </xf>
    <xf numFmtId="164" fontId="16" fillId="0" borderId="0" xfId="1" applyNumberFormat="1" applyFont="1" applyFill="1" applyBorder="1" applyAlignment="1">
      <alignment vertical="top"/>
    </xf>
    <xf numFmtId="0" fontId="16" fillId="0" borderId="0" xfId="1" applyFont="1" applyFill="1" applyBorder="1" applyAlignment="1">
      <alignment horizontal="left" vertical="top" wrapText="1"/>
    </xf>
    <xf numFmtId="49" fontId="16" fillId="0" borderId="0" xfId="1" applyNumberFormat="1" applyFont="1" applyFill="1" applyBorder="1" applyAlignment="1">
      <alignment vertical="top" wrapText="1"/>
    </xf>
    <xf numFmtId="49" fontId="16" fillId="0" borderId="0" xfId="1" applyNumberFormat="1" applyFont="1" applyFill="1" applyBorder="1" applyAlignment="1" applyProtection="1">
      <alignment horizontal="center" vertical="top"/>
      <protection locked="0"/>
    </xf>
    <xf numFmtId="164" fontId="12" fillId="0" borderId="3" xfId="0" applyNumberFormat="1" applyFont="1" applyFill="1" applyBorder="1" applyAlignment="1">
      <alignment horizontal="center"/>
    </xf>
    <xf numFmtId="164" fontId="12" fillId="0" borderId="2" xfId="0" applyNumberFormat="1" applyFont="1" applyFill="1" applyBorder="1" applyAlignment="1">
      <alignment horizontal="center"/>
    </xf>
    <xf numFmtId="3" fontId="14" fillId="0" borderId="0" xfId="1" applyNumberFormat="1" applyFont="1" applyFill="1" applyBorder="1"/>
    <xf numFmtId="49" fontId="28" fillId="0" borderId="44" xfId="0" applyNumberFormat="1" applyFont="1" applyFill="1" applyBorder="1" applyAlignment="1">
      <alignment horizontal="left"/>
    </xf>
    <xf numFmtId="49" fontId="33" fillId="0" borderId="45" xfId="0" applyNumberFormat="1" applyFont="1" applyFill="1" applyBorder="1" applyAlignment="1">
      <alignment horizontal="center"/>
    </xf>
    <xf numFmtId="0" fontId="33" fillId="0" borderId="46" xfId="0" applyFont="1" applyFill="1" applyBorder="1" applyAlignment="1">
      <alignment horizontal="left"/>
    </xf>
    <xf numFmtId="0" fontId="33" fillId="0" borderId="47" xfId="0" applyFont="1" applyFill="1" applyBorder="1" applyAlignment="1">
      <alignment horizontal="left"/>
    </xf>
    <xf numFmtId="0" fontId="33" fillId="0" borderId="48" xfId="0" applyFont="1" applyFill="1" applyBorder="1" applyAlignment="1">
      <alignment horizontal="left"/>
    </xf>
    <xf numFmtId="3" fontId="33" fillId="0" borderId="48" xfId="0" applyNumberFormat="1" applyFont="1" applyFill="1" applyBorder="1"/>
    <xf numFmtId="0" fontId="33" fillId="0" borderId="48" xfId="0" applyFont="1" applyFill="1" applyBorder="1" applyAlignment="1">
      <alignment horizontal="center"/>
    </xf>
    <xf numFmtId="0" fontId="21" fillId="0" borderId="48" xfId="0" applyFont="1" applyFill="1" applyBorder="1"/>
    <xf numFmtId="0" fontId="21" fillId="0" borderId="46" xfId="0" applyFont="1" applyFill="1" applyBorder="1"/>
    <xf numFmtId="3" fontId="35" fillId="0" borderId="48" xfId="0" applyNumberFormat="1" applyFont="1" applyBorder="1"/>
    <xf numFmtId="0" fontId="33" fillId="0" borderId="4" xfId="0" applyFont="1" applyFill="1" applyBorder="1" applyAlignment="1">
      <alignment horizontal="center"/>
    </xf>
    <xf numFmtId="0" fontId="21" fillId="0" borderId="4" xfId="0" applyFont="1" applyFill="1" applyBorder="1"/>
    <xf numFmtId="0" fontId="21" fillId="0" borderId="39" xfId="0" applyFont="1" applyFill="1" applyBorder="1"/>
    <xf numFmtId="0" fontId="35" fillId="0" borderId="4" xfId="0" applyFont="1" applyBorder="1"/>
    <xf numFmtId="0" fontId="33" fillId="0" borderId="34" xfId="0" applyFont="1" applyFill="1" applyBorder="1" applyAlignment="1">
      <alignment horizontal="center"/>
    </xf>
    <xf numFmtId="0" fontId="21" fillId="0" borderId="21" xfId="0" applyFont="1" applyFill="1" applyBorder="1"/>
    <xf numFmtId="49" fontId="33" fillId="0" borderId="20" xfId="0" applyNumberFormat="1" applyFont="1" applyFill="1" applyBorder="1" applyAlignment="1">
      <alignment horizontal="center"/>
    </xf>
    <xf numFmtId="3" fontId="33" fillId="0" borderId="49" xfId="0" applyNumberFormat="1" applyFont="1" applyFill="1" applyBorder="1" applyAlignment="1">
      <alignment horizontal="right"/>
    </xf>
    <xf numFmtId="0" fontId="21" fillId="0" borderId="50" xfId="0" applyFont="1" applyFill="1" applyBorder="1"/>
    <xf numFmtId="0" fontId="21" fillId="0" borderId="49" xfId="0" applyFont="1" applyFill="1" applyBorder="1"/>
    <xf numFmtId="0" fontId="35" fillId="0" borderId="49" xfId="0" applyFont="1" applyBorder="1"/>
    <xf numFmtId="0" fontId="35" fillId="0" borderId="51" xfId="0" applyFont="1" applyBorder="1"/>
    <xf numFmtId="0" fontId="21" fillId="0" borderId="52" xfId="0" applyFont="1" applyBorder="1"/>
    <xf numFmtId="0" fontId="33" fillId="0" borderId="52" xfId="0" applyFont="1" applyFill="1" applyBorder="1"/>
    <xf numFmtId="3" fontId="33" fillId="0" borderId="46" xfId="0" applyNumberFormat="1" applyFont="1" applyFill="1" applyBorder="1"/>
    <xf numFmtId="49" fontId="33" fillId="0" borderId="8" xfId="0" applyNumberFormat="1" applyFont="1" applyFill="1" applyBorder="1" applyAlignment="1">
      <alignment horizontal="center"/>
    </xf>
    <xf numFmtId="0" fontId="33" fillId="0" borderId="49" xfId="0" applyFont="1" applyFill="1" applyBorder="1"/>
    <xf numFmtId="3" fontId="21" fillId="0" borderId="46" xfId="0" applyNumberFormat="1" applyFont="1" applyFill="1" applyBorder="1"/>
    <xf numFmtId="49" fontId="21" fillId="0" borderId="52" xfId="0" applyNumberFormat="1" applyFont="1" applyFill="1" applyBorder="1" applyAlignment="1">
      <alignment horizontal="center"/>
    </xf>
    <xf numFmtId="0" fontId="35" fillId="0" borderId="46" xfId="0" applyFont="1" applyBorder="1"/>
    <xf numFmtId="49" fontId="21" fillId="0" borderId="40" xfId="0" applyNumberFormat="1" applyFont="1" applyFill="1" applyBorder="1" applyAlignment="1">
      <alignment horizontal="center"/>
    </xf>
    <xf numFmtId="0" fontId="21" fillId="0" borderId="2" xfId="0" applyFont="1" applyFill="1" applyBorder="1"/>
    <xf numFmtId="0" fontId="21" fillId="0" borderId="36" xfId="0" applyFont="1" applyFill="1" applyBorder="1"/>
    <xf numFmtId="0" fontId="35" fillId="0" borderId="36" xfId="0" applyFont="1" applyBorder="1"/>
    <xf numFmtId="49" fontId="21" fillId="0" borderId="21" xfId="0" applyNumberFormat="1" applyFont="1" applyFill="1" applyBorder="1" applyAlignment="1">
      <alignment horizontal="center"/>
    </xf>
    <xf numFmtId="0" fontId="35" fillId="0" borderId="39" xfId="0" applyFont="1" applyBorder="1"/>
    <xf numFmtId="0" fontId="14" fillId="0" borderId="2" xfId="0" applyFont="1" applyFill="1" applyBorder="1"/>
    <xf numFmtId="0" fontId="33" fillId="0" borderId="21" xfId="0" applyFont="1" applyFill="1" applyBorder="1" applyAlignment="1">
      <alignment horizontal="left"/>
    </xf>
    <xf numFmtId="0" fontId="33" fillId="0" borderId="39" xfId="0" applyFont="1" applyFill="1" applyBorder="1" applyAlignment="1">
      <alignment horizontal="right"/>
    </xf>
    <xf numFmtId="0" fontId="33" fillId="0" borderId="4" xfId="0" applyFont="1" applyFill="1" applyBorder="1" applyAlignment="1">
      <alignment horizontal="right"/>
    </xf>
    <xf numFmtId="3" fontId="33" fillId="0" borderId="51" xfId="0" applyNumberFormat="1" applyFont="1" applyFill="1" applyBorder="1" applyAlignment="1">
      <alignment horizontal="right"/>
    </xf>
    <xf numFmtId="0" fontId="21" fillId="0" borderId="51" xfId="0" applyFont="1" applyFill="1" applyBorder="1"/>
    <xf numFmtId="3" fontId="35" fillId="0" borderId="51" xfId="0" applyNumberFormat="1" applyFont="1" applyBorder="1"/>
    <xf numFmtId="49" fontId="21" fillId="0" borderId="50" xfId="0" applyNumberFormat="1" applyFont="1" applyFill="1" applyBorder="1" applyAlignment="1">
      <alignment horizontal="center"/>
    </xf>
    <xf numFmtId="3" fontId="35" fillId="0" borderId="51" xfId="0" applyNumberFormat="1" applyFont="1" applyFill="1" applyBorder="1"/>
    <xf numFmtId="49" fontId="21" fillId="0" borderId="50" xfId="0" applyNumberFormat="1" applyFont="1" applyFill="1" applyBorder="1" applyAlignment="1">
      <alignment horizontal="left"/>
    </xf>
    <xf numFmtId="3" fontId="21" fillId="0" borderId="4" xfId="0" applyNumberFormat="1" applyFont="1" applyBorder="1"/>
    <xf numFmtId="0" fontId="33" fillId="0" borderId="51" xfId="0" applyFont="1" applyFill="1" applyBorder="1" applyAlignment="1">
      <alignment horizontal="left"/>
    </xf>
    <xf numFmtId="3" fontId="33" fillId="0" borderId="51" xfId="0" applyNumberFormat="1" applyFont="1" applyFill="1" applyBorder="1"/>
    <xf numFmtId="49" fontId="21" fillId="0" borderId="2" xfId="0" applyNumberFormat="1" applyFont="1" applyFill="1" applyBorder="1" applyAlignment="1">
      <alignment horizontal="center"/>
    </xf>
    <xf numFmtId="0" fontId="35" fillId="0" borderId="48" xfId="0" applyFont="1" applyFill="1" applyBorder="1"/>
    <xf numFmtId="49" fontId="21" fillId="0" borderId="3" xfId="0" applyNumberFormat="1" applyFont="1" applyFill="1" applyBorder="1" applyAlignment="1">
      <alignment horizontal="center"/>
    </xf>
    <xf numFmtId="0" fontId="21" fillId="0" borderId="3" xfId="0" applyFont="1" applyFill="1" applyBorder="1"/>
    <xf numFmtId="0" fontId="35" fillId="0" borderId="37" xfId="0" applyFont="1" applyBorder="1"/>
    <xf numFmtId="49" fontId="33" fillId="0" borderId="53" xfId="0" applyNumberFormat="1" applyFont="1" applyFill="1" applyBorder="1" applyAlignment="1">
      <alignment horizontal="left"/>
    </xf>
    <xf numFmtId="49" fontId="33" fillId="0" borderId="50" xfId="0" applyNumberFormat="1" applyFont="1" applyFill="1" applyBorder="1" applyAlignment="1">
      <alignment horizontal="left"/>
    </xf>
    <xf numFmtId="3" fontId="33" fillId="0" borderId="49" xfId="0" applyNumberFormat="1" applyFont="1" applyFill="1" applyBorder="1"/>
    <xf numFmtId="49" fontId="33" fillId="0" borderId="51" xfId="0" applyNumberFormat="1" applyFont="1" applyFill="1" applyBorder="1" applyAlignment="1">
      <alignment horizontal="left"/>
    </xf>
    <xf numFmtId="49" fontId="21" fillId="0" borderId="49" xfId="0" applyNumberFormat="1" applyFont="1" applyFill="1" applyBorder="1" applyAlignment="1">
      <alignment horizontal="left"/>
    </xf>
    <xf numFmtId="49" fontId="21" fillId="0" borderId="53" xfId="0" applyNumberFormat="1" applyFont="1" applyFill="1" applyBorder="1" applyAlignment="1">
      <alignment horizontal="left"/>
    </xf>
    <xf numFmtId="3" fontId="21" fillId="0" borderId="49" xfId="0" applyNumberFormat="1" applyFont="1" applyFill="1" applyBorder="1"/>
    <xf numFmtId="49" fontId="21" fillId="0" borderId="48" xfId="0" applyNumberFormat="1" applyFont="1" applyFill="1" applyBorder="1" applyAlignment="1">
      <alignment horizontal="left"/>
    </xf>
    <xf numFmtId="49" fontId="21" fillId="0" borderId="4" xfId="0" applyNumberFormat="1" applyFont="1" applyFill="1" applyBorder="1" applyAlignment="1">
      <alignment horizontal="left"/>
    </xf>
    <xf numFmtId="3" fontId="35" fillId="0" borderId="49" xfId="0" applyNumberFormat="1" applyFont="1" applyBorder="1"/>
    <xf numFmtId="0" fontId="21" fillId="0" borderId="49" xfId="0" applyFont="1" applyBorder="1"/>
    <xf numFmtId="49" fontId="21" fillId="0" borderId="40" xfId="0" applyNumberFormat="1" applyFont="1" applyFill="1" applyBorder="1" applyAlignment="1">
      <alignment horizontal="left" wrapText="1"/>
    </xf>
    <xf numFmtId="49" fontId="21" fillId="0" borderId="24" xfId="0" applyNumberFormat="1" applyFont="1" applyFill="1" applyBorder="1" applyAlignment="1">
      <alignment horizontal="center"/>
    </xf>
    <xf numFmtId="49" fontId="21" fillId="0" borderId="24" xfId="0" applyNumberFormat="1" applyFont="1" applyFill="1" applyBorder="1" applyAlignment="1">
      <alignment horizontal="left" wrapText="1"/>
    </xf>
    <xf numFmtId="0" fontId="21" fillId="0" borderId="54" xfId="0" applyFont="1" applyFill="1" applyBorder="1"/>
    <xf numFmtId="0" fontId="35" fillId="0" borderId="55" xfId="0" applyFont="1" applyBorder="1"/>
    <xf numFmtId="49" fontId="13" fillId="0" borderId="45" xfId="1" applyNumberFormat="1" applyFont="1" applyFill="1" applyBorder="1" applyAlignment="1">
      <alignment horizontal="center"/>
    </xf>
    <xf numFmtId="49" fontId="12" fillId="0" borderId="50" xfId="1" applyNumberFormat="1" applyFont="1" applyFill="1" applyBorder="1" applyAlignment="1">
      <alignment horizontal="left"/>
    </xf>
    <xf numFmtId="0" fontId="4" fillId="0" borderId="49" xfId="1" applyFont="1" applyFill="1" applyBorder="1"/>
    <xf numFmtId="3" fontId="13" fillId="0" borderId="49" xfId="1" applyNumberFormat="1" applyFont="1" applyFill="1" applyBorder="1" applyAlignment="1">
      <alignment horizontal="right" vertical="top"/>
    </xf>
    <xf numFmtId="49" fontId="13" fillId="0" borderId="56" xfId="1" applyNumberFormat="1" applyFont="1" applyFill="1" applyBorder="1" applyAlignment="1">
      <alignment horizontal="center"/>
    </xf>
    <xf numFmtId="49" fontId="4" fillId="0" borderId="49" xfId="1" applyNumberFormat="1" applyFont="1" applyFill="1" applyBorder="1" applyAlignment="1">
      <alignment horizontal="left"/>
    </xf>
    <xf numFmtId="3" fontId="4" fillId="0" borderId="49" xfId="1" applyNumberFormat="1" applyFont="1" applyFill="1" applyBorder="1" applyAlignment="1">
      <alignment horizontal="right" vertical="top"/>
    </xf>
    <xf numFmtId="49" fontId="13" fillId="0" borderId="20" xfId="1" applyNumberFormat="1" applyFont="1" applyFill="1" applyBorder="1" applyAlignment="1">
      <alignment horizontal="center"/>
    </xf>
    <xf numFmtId="0" fontId="21" fillId="0" borderId="20" xfId="2" applyFont="1" applyBorder="1" applyAlignment="1"/>
    <xf numFmtId="49" fontId="7" fillId="0" borderId="49" xfId="1" applyNumberFormat="1" applyFont="1" applyFill="1" applyBorder="1" applyAlignment="1">
      <alignment horizontal="left"/>
    </xf>
    <xf numFmtId="49" fontId="7" fillId="0" borderId="49" xfId="1" applyNumberFormat="1" applyFont="1" applyFill="1" applyBorder="1" applyAlignment="1">
      <alignment horizontal="left" vertical="center"/>
    </xf>
    <xf numFmtId="0" fontId="4" fillId="0" borderId="49" xfId="1" applyFont="1" applyFill="1" applyBorder="1" applyAlignment="1">
      <alignment horizontal="left" vertical="center"/>
    </xf>
    <xf numFmtId="3" fontId="21" fillId="0" borderId="49" xfId="1" applyNumberFormat="1" applyFont="1" applyFill="1" applyBorder="1" applyAlignment="1">
      <alignment horizontal="right" vertical="top"/>
    </xf>
    <xf numFmtId="49" fontId="7" fillId="0" borderId="48" xfId="1" applyNumberFormat="1" applyFont="1" applyFill="1" applyBorder="1" applyAlignment="1">
      <alignment horizontal="left"/>
    </xf>
    <xf numFmtId="49" fontId="7" fillId="0" borderId="48" xfId="1" applyNumberFormat="1" applyFont="1" applyFill="1" applyBorder="1" applyAlignment="1">
      <alignment horizontal="left" vertical="center"/>
    </xf>
    <xf numFmtId="0" fontId="4" fillId="0" borderId="48" xfId="1" applyFont="1" applyFill="1" applyBorder="1" applyAlignment="1">
      <alignment horizontal="left" vertical="center"/>
    </xf>
    <xf numFmtId="3" fontId="21" fillId="0" borderId="48" xfId="1" applyNumberFormat="1" applyFont="1" applyFill="1" applyBorder="1" applyAlignment="1">
      <alignment horizontal="right" vertical="top"/>
    </xf>
    <xf numFmtId="49" fontId="7" fillId="0" borderId="46" xfId="1" applyNumberFormat="1" applyFont="1" applyFill="1" applyBorder="1" applyAlignment="1">
      <alignment horizontal="left"/>
    </xf>
    <xf numFmtId="0" fontId="4" fillId="0" borderId="49" xfId="1" applyFont="1" applyFill="1" applyBorder="1" applyAlignment="1"/>
    <xf numFmtId="3" fontId="33" fillId="0" borderId="49" xfId="1" applyNumberFormat="1" applyFont="1" applyFill="1" applyBorder="1" applyAlignment="1">
      <alignment horizontal="right" vertical="top"/>
    </xf>
    <xf numFmtId="49" fontId="12" fillId="0" borderId="49" xfId="1" applyNumberFormat="1" applyFont="1" applyFill="1" applyBorder="1" applyAlignment="1">
      <alignment horizontal="left"/>
    </xf>
    <xf numFmtId="49" fontId="4" fillId="0" borderId="50" xfId="1" applyNumberFormat="1" applyFont="1" applyFill="1" applyBorder="1" applyAlignment="1">
      <alignment horizontal="left" vertical="center"/>
    </xf>
    <xf numFmtId="3" fontId="21" fillId="0" borderId="51" xfId="1" applyNumberFormat="1" applyFont="1" applyFill="1" applyBorder="1" applyAlignment="1">
      <alignment horizontal="right" vertical="top"/>
    </xf>
    <xf numFmtId="49" fontId="4" fillId="0" borderId="50" xfId="1" applyNumberFormat="1" applyFont="1" applyFill="1" applyBorder="1" applyAlignment="1">
      <alignment horizontal="left" vertical="center" wrapText="1"/>
    </xf>
    <xf numFmtId="49" fontId="4" fillId="0" borderId="52" xfId="1" applyNumberFormat="1" applyFont="1" applyFill="1" applyBorder="1" applyAlignment="1">
      <alignment horizontal="left" vertical="center" wrapText="1"/>
    </xf>
    <xf numFmtId="3" fontId="21" fillId="0" borderId="46" xfId="1" applyNumberFormat="1" applyFont="1" applyFill="1" applyBorder="1" applyAlignment="1">
      <alignment horizontal="right" vertical="top"/>
    </xf>
    <xf numFmtId="49" fontId="12" fillId="0" borderId="48" xfId="1" applyNumberFormat="1" applyFont="1" applyFill="1" applyBorder="1" applyAlignment="1">
      <alignment horizontal="left"/>
    </xf>
    <xf numFmtId="49" fontId="4" fillId="0" borderId="48" xfId="1" applyNumberFormat="1" applyFont="1" applyFill="1" applyBorder="1" applyAlignment="1">
      <alignment horizontal="left" vertical="center" wrapText="1"/>
    </xf>
    <xf numFmtId="49" fontId="12" fillId="0" borderId="41" xfId="1" applyNumberFormat="1" applyFont="1" applyFill="1" applyBorder="1" applyAlignment="1">
      <alignment horizontal="center"/>
    </xf>
    <xf numFmtId="0" fontId="12" fillId="0" borderId="28" xfId="1" applyFont="1" applyFill="1" applyBorder="1" applyAlignment="1">
      <alignment horizontal="left"/>
    </xf>
    <xf numFmtId="0" fontId="12" fillId="0" borderId="16" xfId="1" applyFont="1" applyFill="1" applyBorder="1" applyAlignment="1">
      <alignment horizontal="right"/>
    </xf>
    <xf numFmtId="0" fontId="23" fillId="0" borderId="27" xfId="1" applyFont="1" applyFill="1" applyBorder="1"/>
    <xf numFmtId="3" fontId="12" fillId="0" borderId="16" xfId="1" applyNumberFormat="1" applyFont="1" applyFill="1" applyBorder="1" applyAlignment="1">
      <alignment horizontal="right" vertical="center"/>
    </xf>
    <xf numFmtId="49" fontId="12" fillId="0" borderId="56" xfId="1" applyNumberFormat="1" applyFont="1" applyFill="1" applyBorder="1" applyAlignment="1">
      <alignment horizontal="center"/>
    </xf>
    <xf numFmtId="49" fontId="12" fillId="0" borderId="50" xfId="1" applyNumberFormat="1" applyFont="1" applyFill="1" applyBorder="1" applyAlignment="1" applyProtection="1">
      <alignment horizontal="center"/>
      <protection locked="0"/>
    </xf>
    <xf numFmtId="0" fontId="7" fillId="0" borderId="49" xfId="1" applyFont="1" applyFill="1" applyBorder="1" applyAlignment="1">
      <alignment horizontal="left"/>
    </xf>
    <xf numFmtId="0" fontId="7" fillId="0" borderId="34" xfId="1" applyFont="1" applyFill="1" applyBorder="1"/>
    <xf numFmtId="3" fontId="7" fillId="0" borderId="49" xfId="1" applyNumberFormat="1" applyFont="1" applyFill="1" applyBorder="1" applyAlignment="1">
      <alignment horizontal="right" vertical="center"/>
    </xf>
    <xf numFmtId="49" fontId="12" fillId="0" borderId="20" xfId="1" applyNumberFormat="1" applyFont="1" applyFill="1" applyBorder="1" applyAlignment="1">
      <alignment horizontal="center"/>
    </xf>
    <xf numFmtId="0" fontId="7" fillId="0" borderId="49" xfId="1" applyFont="1" applyFill="1" applyBorder="1"/>
    <xf numFmtId="49" fontId="12" fillId="0" borderId="45" xfId="1" applyNumberFormat="1" applyFont="1" applyFill="1" applyBorder="1" applyAlignment="1">
      <alignment horizontal="center"/>
    </xf>
    <xf numFmtId="0" fontId="12" fillId="0" borderId="51" xfId="1" applyFont="1" applyFill="1" applyBorder="1" applyAlignment="1">
      <alignment horizontal="left"/>
    </xf>
    <xf numFmtId="0" fontId="23" fillId="0" borderId="53" xfId="1" applyFont="1" applyFill="1" applyBorder="1"/>
    <xf numFmtId="3" fontId="12" fillId="0" borderId="49" xfId="1" applyNumberFormat="1" applyFont="1" applyFill="1" applyBorder="1" applyAlignment="1">
      <alignment horizontal="right" vertical="center"/>
    </xf>
    <xf numFmtId="49" fontId="12" fillId="0" borderId="49" xfId="1" applyNumberFormat="1" applyFont="1" applyFill="1" applyBorder="1" applyAlignment="1" applyProtection="1">
      <alignment horizontal="center"/>
      <protection locked="0"/>
    </xf>
    <xf numFmtId="0" fontId="7" fillId="0" borderId="49" xfId="1" applyFont="1" applyFill="1" applyBorder="1" applyAlignment="1">
      <alignment vertical="top"/>
    </xf>
    <xf numFmtId="3" fontId="7" fillId="0" borderId="49" xfId="1" applyNumberFormat="1" applyFont="1" applyBorder="1" applyAlignment="1">
      <alignment vertical="top"/>
    </xf>
    <xf numFmtId="49" fontId="12" fillId="0" borderId="8" xfId="1" applyNumberFormat="1" applyFont="1" applyFill="1" applyBorder="1" applyAlignment="1">
      <alignment horizontal="center"/>
    </xf>
    <xf numFmtId="49" fontId="12" fillId="0" borderId="2" xfId="1" applyNumberFormat="1" applyFont="1" applyFill="1" applyBorder="1" applyAlignment="1" applyProtection="1">
      <alignment horizontal="center"/>
      <protection locked="0"/>
    </xf>
    <xf numFmtId="49" fontId="7" fillId="0" borderId="2" xfId="1" applyNumberFormat="1" applyFont="1" applyFill="1" applyBorder="1" applyAlignment="1">
      <alignment horizontal="left"/>
    </xf>
    <xf numFmtId="0" fontId="7" fillId="0" borderId="0" xfId="1" applyFont="1" applyFill="1" applyBorder="1"/>
    <xf numFmtId="3" fontId="7" fillId="0" borderId="4" xfId="1" applyNumberFormat="1" applyFont="1" applyBorder="1" applyAlignment="1">
      <alignment horizontal="right" vertical="center"/>
    </xf>
    <xf numFmtId="3" fontId="7" fillId="0" borderId="49" xfId="1" applyNumberFormat="1" applyFont="1" applyBorder="1"/>
    <xf numFmtId="49" fontId="12" fillId="0" borderId="48" xfId="1" applyNumberFormat="1" applyFont="1" applyFill="1" applyBorder="1" applyAlignment="1" applyProtection="1">
      <alignment horizontal="center"/>
      <protection locked="0"/>
    </xf>
    <xf numFmtId="0" fontId="7" fillId="0" borderId="48" xfId="1" applyFont="1" applyFill="1" applyBorder="1" applyAlignment="1">
      <alignment horizontal="left"/>
    </xf>
    <xf numFmtId="0" fontId="7" fillId="0" borderId="47" xfId="1" applyFont="1" applyFill="1" applyBorder="1"/>
    <xf numFmtId="3" fontId="7" fillId="0" borderId="49" xfId="1" applyNumberFormat="1" applyFont="1" applyBorder="1" applyAlignment="1">
      <alignment horizontal="right" vertical="center"/>
    </xf>
    <xf numFmtId="3" fontId="7" fillId="0" borderId="48" xfId="1" applyNumberFormat="1" applyFont="1" applyBorder="1" applyAlignment="1">
      <alignment horizontal="right" vertical="center"/>
    </xf>
    <xf numFmtId="49" fontId="12" fillId="0" borderId="31" xfId="1" applyNumberFormat="1" applyFont="1" applyFill="1" applyBorder="1" applyAlignment="1">
      <alignment horizontal="center"/>
    </xf>
    <xf numFmtId="0" fontId="12" fillId="0" borderId="4" xfId="1" applyFont="1" applyFill="1" applyBorder="1"/>
    <xf numFmtId="49" fontId="12" fillId="0" borderId="0" xfId="1" applyNumberFormat="1" applyFont="1" applyFill="1" applyBorder="1"/>
    <xf numFmtId="49" fontId="7" fillId="0" borderId="56" xfId="1" applyNumberFormat="1" applyFont="1" applyFill="1" applyBorder="1" applyAlignment="1">
      <alignment horizontal="center"/>
    </xf>
    <xf numFmtId="49" fontId="12" fillId="0" borderId="52" xfId="1" applyNumberFormat="1" applyFont="1" applyFill="1" applyBorder="1" applyAlignment="1">
      <alignment horizontal="center"/>
    </xf>
    <xf numFmtId="0" fontId="12" fillId="0" borderId="48" xfId="1" applyFont="1" applyFill="1" applyBorder="1" applyAlignment="1">
      <alignment horizontal="left"/>
    </xf>
    <xf numFmtId="0" fontId="36" fillId="0" borderId="47" xfId="1" applyFont="1" applyFill="1" applyBorder="1"/>
    <xf numFmtId="49" fontId="7" fillId="0" borderId="20" xfId="1" applyNumberFormat="1" applyFont="1" applyFill="1" applyBorder="1" applyAlignment="1">
      <alignment horizontal="center"/>
    </xf>
    <xf numFmtId="49" fontId="7" fillId="0" borderId="50" xfId="1" applyNumberFormat="1" applyFont="1" applyFill="1" applyBorder="1" applyAlignment="1">
      <alignment horizontal="center"/>
    </xf>
    <xf numFmtId="0" fontId="7" fillId="0" borderId="49" xfId="1" applyNumberFormat="1" applyFont="1" applyFill="1" applyBorder="1" applyAlignment="1">
      <alignment horizontal="left" shrinkToFit="1"/>
    </xf>
    <xf numFmtId="0" fontId="7" fillId="0" borderId="53" xfId="1" applyFont="1" applyFill="1" applyBorder="1"/>
    <xf numFmtId="49" fontId="23" fillId="0" borderId="20" xfId="1" applyNumberFormat="1" applyFont="1" applyFill="1" applyBorder="1" applyAlignment="1">
      <alignment horizontal="center"/>
    </xf>
    <xf numFmtId="49" fontId="23" fillId="0" borderId="50" xfId="1" applyNumberFormat="1" applyFont="1" applyFill="1" applyBorder="1" applyAlignment="1">
      <alignment horizontal="center"/>
    </xf>
    <xf numFmtId="0" fontId="23" fillId="0" borderId="49" xfId="1" applyNumberFormat="1" applyFont="1" applyFill="1" applyBorder="1" applyAlignment="1">
      <alignment horizontal="left" shrinkToFit="1"/>
    </xf>
    <xf numFmtId="3" fontId="23" fillId="0" borderId="49" xfId="1" applyNumberFormat="1" applyFont="1" applyFill="1" applyBorder="1" applyAlignment="1">
      <alignment horizontal="right" vertical="center"/>
    </xf>
    <xf numFmtId="0" fontId="7" fillId="0" borderId="49" xfId="1" applyNumberFormat="1" applyFont="1" applyFill="1" applyBorder="1" applyAlignment="1">
      <alignment horizontal="left"/>
    </xf>
    <xf numFmtId="0" fontId="23" fillId="0" borderId="49" xfId="1" applyNumberFormat="1" applyFont="1" applyFill="1" applyBorder="1" applyAlignment="1">
      <alignment horizontal="left"/>
    </xf>
    <xf numFmtId="49" fontId="7" fillId="0" borderId="52" xfId="1" applyNumberFormat="1" applyFont="1" applyFill="1" applyBorder="1" applyAlignment="1">
      <alignment horizontal="center"/>
    </xf>
    <xf numFmtId="0" fontId="7" fillId="0" borderId="48" xfId="1" applyNumberFormat="1" applyFont="1" applyFill="1" applyBorder="1" applyAlignment="1">
      <alignment horizontal="left"/>
    </xf>
    <xf numFmtId="49" fontId="7" fillId="0" borderId="23" xfId="1" applyNumberFormat="1" applyFont="1" applyFill="1" applyBorder="1" applyAlignment="1">
      <alignment horizontal="center"/>
    </xf>
    <xf numFmtId="49" fontId="7" fillId="0" borderId="57" xfId="1" applyNumberFormat="1" applyFont="1" applyFill="1" applyBorder="1" applyAlignment="1">
      <alignment horizontal="center"/>
    </xf>
    <xf numFmtId="0" fontId="23" fillId="0" borderId="55" xfId="1" applyNumberFormat="1" applyFont="1" applyFill="1" applyBorder="1" applyAlignment="1">
      <alignment horizontal="left"/>
    </xf>
    <xf numFmtId="0" fontId="7" fillId="0" borderId="58" xfId="1" applyFont="1" applyFill="1" applyBorder="1"/>
    <xf numFmtId="3" fontId="23" fillId="0" borderId="55" xfId="1" applyNumberFormat="1" applyFont="1" applyFill="1" applyBorder="1" applyAlignment="1">
      <alignment horizontal="right" vertical="center"/>
    </xf>
    <xf numFmtId="0" fontId="12" fillId="0" borderId="16" xfId="1" applyFont="1" applyFill="1" applyBorder="1" applyAlignment="1" applyProtection="1">
      <alignment horizontal="center"/>
      <protection locked="0"/>
    </xf>
    <xf numFmtId="0" fontId="12" fillId="0" borderId="16" xfId="1" applyFont="1" applyFill="1" applyBorder="1" applyAlignment="1">
      <alignment horizontal="left"/>
    </xf>
    <xf numFmtId="0" fontId="36" fillId="0" borderId="28" xfId="1" applyFont="1" applyFill="1" applyBorder="1"/>
    <xf numFmtId="49" fontId="7" fillId="0" borderId="49" xfId="1" applyNumberFormat="1" applyFont="1" applyFill="1" applyBorder="1" applyAlignment="1" applyProtection="1">
      <alignment horizontal="center"/>
      <protection locked="0"/>
    </xf>
    <xf numFmtId="49" fontId="7" fillId="0" borderId="48" xfId="1" applyNumberFormat="1" applyFont="1" applyFill="1" applyBorder="1" applyAlignment="1" applyProtection="1">
      <alignment horizontal="center"/>
      <protection locked="0"/>
    </xf>
    <xf numFmtId="49" fontId="7" fillId="0" borderId="2" xfId="1" applyNumberFormat="1" applyFont="1" applyFill="1" applyBorder="1" applyAlignment="1" applyProtection="1">
      <alignment horizontal="center"/>
      <protection locked="0"/>
    </xf>
    <xf numFmtId="49" fontId="7" fillId="0" borderId="4" xfId="1" applyNumberFormat="1" applyFont="1" applyFill="1" applyBorder="1" applyAlignment="1" applyProtection="1">
      <alignment horizontal="center"/>
      <protection locked="0"/>
    </xf>
    <xf numFmtId="0" fontId="23" fillId="0" borderId="4" xfId="1" applyNumberFormat="1" applyFont="1" applyFill="1" applyBorder="1" applyAlignment="1">
      <alignment horizontal="left"/>
    </xf>
    <xf numFmtId="0" fontId="23" fillId="0" borderId="34" xfId="1" applyFont="1" applyFill="1" applyBorder="1"/>
    <xf numFmtId="3" fontId="23" fillId="0" borderId="4" xfId="1" applyNumberFormat="1" applyFont="1" applyFill="1" applyBorder="1" applyAlignment="1">
      <alignment horizontal="right" vertical="center"/>
    </xf>
    <xf numFmtId="49" fontId="23" fillId="0" borderId="2" xfId="1" applyNumberFormat="1" applyFont="1" applyFill="1" applyBorder="1" applyAlignment="1" applyProtection="1">
      <alignment horizontal="center"/>
      <protection locked="0"/>
    </xf>
    <xf numFmtId="49" fontId="23" fillId="0" borderId="4" xfId="1" applyNumberFormat="1" applyFont="1" applyFill="1" applyBorder="1" applyAlignment="1" applyProtection="1">
      <alignment horizontal="center"/>
      <protection locked="0"/>
    </xf>
    <xf numFmtId="49" fontId="23" fillId="0" borderId="40" xfId="1" applyNumberFormat="1" applyFont="1" applyFill="1" applyBorder="1" applyAlignment="1" applyProtection="1">
      <alignment horizontal="center"/>
      <protection locked="0"/>
    </xf>
    <xf numFmtId="0" fontId="12" fillId="0" borderId="48" xfId="1" applyFont="1" applyFill="1" applyBorder="1"/>
    <xf numFmtId="3" fontId="12" fillId="0" borderId="48" xfId="1" applyNumberFormat="1" applyFont="1" applyFill="1" applyBorder="1" applyAlignment="1">
      <alignment horizontal="right" vertical="center"/>
    </xf>
    <xf numFmtId="0" fontId="23" fillId="0" borderId="47" xfId="1" applyFont="1" applyFill="1" applyBorder="1"/>
    <xf numFmtId="49" fontId="12" fillId="0" borderId="55" xfId="1" applyNumberFormat="1" applyFont="1" applyFill="1" applyBorder="1" applyAlignment="1" applyProtection="1">
      <alignment horizontal="center" vertical="top"/>
      <protection locked="0"/>
    </xf>
    <xf numFmtId="49" fontId="12" fillId="0" borderId="55" xfId="1" applyNumberFormat="1" applyFont="1" applyFill="1" applyBorder="1" applyAlignment="1">
      <alignment vertical="top" wrapText="1"/>
    </xf>
    <xf numFmtId="0" fontId="12" fillId="0" borderId="55" xfId="1" applyFont="1" applyFill="1" applyBorder="1" applyAlignment="1">
      <alignment horizontal="left" vertical="top" wrapText="1"/>
    </xf>
    <xf numFmtId="3" fontId="12" fillId="0" borderId="55" xfId="1" applyNumberFormat="1" applyFont="1" applyFill="1" applyBorder="1" applyAlignment="1">
      <alignment vertical="top"/>
    </xf>
    <xf numFmtId="0" fontId="13" fillId="0" borderId="39" xfId="1" applyFont="1" applyFill="1" applyBorder="1" applyAlignment="1">
      <alignment horizontal="left"/>
    </xf>
    <xf numFmtId="0" fontId="13" fillId="0" borderId="34" xfId="1" applyFont="1" applyFill="1" applyBorder="1" applyAlignment="1">
      <alignment horizontal="left"/>
    </xf>
    <xf numFmtId="3" fontId="13" fillId="0" borderId="39" xfId="1" applyNumberFormat="1" applyFont="1" applyFill="1" applyBorder="1" applyAlignment="1">
      <alignment horizontal="right" vertical="center"/>
    </xf>
    <xf numFmtId="0" fontId="13" fillId="0" borderId="47" xfId="1" applyFont="1" applyFill="1" applyBorder="1" applyAlignment="1">
      <alignment horizontal="left"/>
    </xf>
    <xf numFmtId="0" fontId="4" fillId="0" borderId="48" xfId="1" applyFont="1" applyFill="1" applyBorder="1" applyAlignment="1">
      <alignment horizontal="left"/>
    </xf>
    <xf numFmtId="3" fontId="4" fillId="0" borderId="46" xfId="1" applyNumberFormat="1" applyFont="1" applyFill="1" applyBorder="1" applyAlignment="1">
      <alignment horizontal="right" vertical="center"/>
    </xf>
    <xf numFmtId="0" fontId="13" fillId="0" borderId="49" xfId="1" applyFont="1" applyFill="1" applyBorder="1" applyAlignment="1">
      <alignment horizontal="left"/>
    </xf>
    <xf numFmtId="0" fontId="4" fillId="0" borderId="49" xfId="1" applyFont="1" applyFill="1" applyBorder="1" applyAlignment="1">
      <alignment horizontal="left"/>
    </xf>
    <xf numFmtId="0" fontId="4" fillId="0" borderId="40" xfId="1" applyFont="1" applyBorder="1" applyAlignment="1"/>
    <xf numFmtId="0" fontId="4" fillId="0" borderId="48" xfId="1" applyFont="1" applyFill="1" applyBorder="1" applyAlignment="1"/>
    <xf numFmtId="3" fontId="4" fillId="0" borderId="48" xfId="1" applyNumberFormat="1" applyFont="1" applyFill="1" applyBorder="1" applyAlignment="1">
      <alignment vertical="center"/>
    </xf>
    <xf numFmtId="0" fontId="4" fillId="0" borderId="20" xfId="1" applyFont="1" applyBorder="1" applyAlignment="1"/>
    <xf numFmtId="3" fontId="21" fillId="0" borderId="48" xfId="1" applyNumberFormat="1" applyFont="1" applyFill="1" applyBorder="1" applyAlignment="1">
      <alignment vertical="center"/>
    </xf>
    <xf numFmtId="0" fontId="21" fillId="0" borderId="23" xfId="2" applyFont="1" applyBorder="1" applyAlignment="1"/>
    <xf numFmtId="0" fontId="4" fillId="0" borderId="24" xfId="1" applyFont="1" applyBorder="1" applyAlignment="1"/>
    <xf numFmtId="0" fontId="11" fillId="0" borderId="0" xfId="2" applyFont="1" applyBorder="1" applyAlignment="1">
      <alignment horizontal="right"/>
    </xf>
    <xf numFmtId="49" fontId="13" fillId="0" borderId="45" xfId="0" applyNumberFormat="1" applyFont="1" applyFill="1" applyBorder="1" applyAlignment="1">
      <alignment horizontal="center"/>
    </xf>
    <xf numFmtId="0" fontId="13" fillId="0" borderId="40" xfId="0" applyFont="1" applyFill="1" applyBorder="1" applyAlignment="1">
      <alignment horizontal="left"/>
    </xf>
    <xf numFmtId="3" fontId="13" fillId="0" borderId="39" xfId="0" applyNumberFormat="1" applyFont="1" applyFill="1" applyBorder="1"/>
    <xf numFmtId="49" fontId="4" fillId="0" borderId="50" xfId="0" applyNumberFormat="1" applyFont="1" applyFill="1" applyBorder="1" applyAlignment="1">
      <alignment horizontal="center"/>
    </xf>
    <xf numFmtId="0" fontId="4" fillId="0" borderId="49" xfId="0" applyFont="1" applyFill="1" applyBorder="1"/>
    <xf numFmtId="0" fontId="4" fillId="0" borderId="50" xfId="0" applyFont="1" applyFill="1" applyBorder="1" applyAlignment="1">
      <alignment horizontal="left"/>
    </xf>
    <xf numFmtId="3" fontId="37" fillId="0" borderId="51" xfId="0" applyNumberFormat="1" applyFont="1" applyBorder="1"/>
    <xf numFmtId="3" fontId="4" fillId="0" borderId="51" xfId="0" applyNumberFormat="1" applyFont="1" applyFill="1" applyBorder="1"/>
    <xf numFmtId="0" fontId="38" fillId="0" borderId="50" xfId="0" applyFont="1" applyFill="1" applyBorder="1" applyAlignment="1">
      <alignment horizontal="left"/>
    </xf>
    <xf numFmtId="3" fontId="38" fillId="0" borderId="51" xfId="0" applyNumberFormat="1" applyFont="1" applyFill="1" applyBorder="1"/>
    <xf numFmtId="0" fontId="4" fillId="0" borderId="50" xfId="0" applyFont="1" applyFill="1" applyBorder="1"/>
    <xf numFmtId="0" fontId="38" fillId="0" borderId="50" xfId="0" applyFont="1" applyFill="1" applyBorder="1"/>
    <xf numFmtId="0" fontId="38" fillId="0" borderId="49" xfId="0" applyFont="1" applyFill="1" applyBorder="1"/>
    <xf numFmtId="49" fontId="38" fillId="0" borderId="49" xfId="0" applyNumberFormat="1" applyFont="1" applyFill="1" applyBorder="1"/>
    <xf numFmtId="49" fontId="4" fillId="0" borderId="49" xfId="0" applyNumberFormat="1" applyFont="1" applyFill="1" applyBorder="1"/>
    <xf numFmtId="49" fontId="4" fillId="0" borderId="52" xfId="0" applyNumberFormat="1" applyFont="1" applyFill="1" applyBorder="1" applyAlignment="1">
      <alignment horizontal="center"/>
    </xf>
    <xf numFmtId="0" fontId="4" fillId="0" borderId="48" xfId="0" applyFont="1" applyFill="1" applyBorder="1"/>
    <xf numFmtId="0" fontId="4" fillId="0" borderId="52" xfId="0" applyFont="1" applyFill="1" applyBorder="1"/>
    <xf numFmtId="3" fontId="4" fillId="0" borderId="46" xfId="0" applyNumberFormat="1" applyFont="1" applyFill="1" applyBorder="1"/>
    <xf numFmtId="49" fontId="4" fillId="0" borderId="49" xfId="0" applyNumberFormat="1" applyFont="1" applyFill="1" applyBorder="1" applyAlignment="1">
      <alignment horizontal="center"/>
    </xf>
    <xf numFmtId="0" fontId="38" fillId="0" borderId="49" xfId="0" applyFont="1" applyFill="1" applyBorder="1" applyAlignment="1">
      <alignment vertical="center"/>
    </xf>
    <xf numFmtId="3" fontId="38" fillId="0" borderId="49" xfId="0" applyNumberFormat="1" applyFont="1" applyFill="1" applyBorder="1" applyAlignment="1">
      <alignment vertical="center"/>
    </xf>
    <xf numFmtId="3" fontId="37" fillId="0" borderId="51" xfId="0" applyNumberFormat="1" applyFont="1" applyFill="1" applyBorder="1"/>
    <xf numFmtId="0" fontId="38" fillId="0" borderId="48" xfId="0" applyFont="1" applyFill="1" applyBorder="1"/>
    <xf numFmtId="0" fontId="38" fillId="0" borderId="49" xfId="0" applyFont="1" applyFill="1" applyBorder="1" applyAlignment="1">
      <alignment horizontal="center"/>
    </xf>
    <xf numFmtId="49" fontId="38" fillId="0" borderId="49" xfId="0" applyNumberFormat="1" applyFont="1" applyFill="1" applyBorder="1" applyAlignment="1">
      <alignment vertical="center"/>
    </xf>
    <xf numFmtId="0" fontId="38" fillId="0" borderId="4" xfId="0" applyFont="1" applyFill="1" applyBorder="1" applyAlignment="1">
      <alignment horizontal="center"/>
    </xf>
    <xf numFmtId="0" fontId="38" fillId="0" borderId="40" xfId="0" applyFont="1" applyFill="1" applyBorder="1"/>
    <xf numFmtId="49" fontId="38" fillId="0" borderId="4" xfId="0" applyNumberFormat="1" applyFont="1" applyFill="1" applyBorder="1" applyAlignment="1">
      <alignment vertical="center"/>
    </xf>
    <xf numFmtId="3" fontId="38" fillId="0" borderId="4" xfId="0" applyNumberFormat="1" applyFont="1" applyFill="1" applyBorder="1" applyAlignment="1">
      <alignment vertical="center"/>
    </xf>
    <xf numFmtId="49" fontId="38" fillId="0" borderId="52" xfId="0" applyNumberFormat="1" applyFont="1" applyFill="1" applyBorder="1"/>
    <xf numFmtId="3" fontId="37" fillId="0" borderId="46" xfId="0" applyNumberFormat="1" applyFont="1" applyFill="1" applyBorder="1"/>
    <xf numFmtId="0" fontId="4" fillId="0" borderId="49" xfId="0" applyFont="1" applyFill="1" applyBorder="1" applyAlignment="1"/>
    <xf numFmtId="0" fontId="4" fillId="0" borderId="49" xfId="0" applyFont="1" applyFill="1" applyBorder="1" applyAlignment="1">
      <alignment horizontal="left"/>
    </xf>
    <xf numFmtId="3" fontId="4" fillId="0" borderId="49" xfId="0" applyNumberFormat="1" applyFont="1" applyFill="1" applyBorder="1" applyAlignment="1">
      <alignment vertical="center"/>
    </xf>
    <xf numFmtId="0" fontId="4" fillId="0" borderId="4" xfId="0" applyFont="1" applyFill="1" applyBorder="1" applyAlignment="1"/>
    <xf numFmtId="0" fontId="4" fillId="0" borderId="2" xfId="0" applyFont="1" applyFill="1" applyBorder="1" applyAlignment="1">
      <alignment horizontal="left"/>
    </xf>
    <xf numFmtId="3" fontId="4" fillId="0" borderId="4" xfId="0" applyNumberFormat="1" applyFont="1" applyFill="1" applyBorder="1" applyAlignment="1">
      <alignment vertical="center"/>
    </xf>
    <xf numFmtId="49" fontId="38" fillId="0" borderId="49" xfId="0" applyNumberFormat="1" applyFont="1" applyFill="1" applyBorder="1" applyAlignment="1">
      <alignment horizontal="center"/>
    </xf>
    <xf numFmtId="0" fontId="38" fillId="0" borderId="49" xfId="0" applyFont="1" applyFill="1" applyBorder="1" applyAlignment="1">
      <alignment horizontal="left"/>
    </xf>
    <xf numFmtId="0" fontId="38" fillId="0" borderId="4" xfId="0" applyFont="1" applyFill="1" applyBorder="1"/>
    <xf numFmtId="0" fontId="38" fillId="0" borderId="40" xfId="0" applyFont="1" applyFill="1" applyBorder="1" applyAlignment="1">
      <alignment horizontal="center"/>
    </xf>
    <xf numFmtId="49" fontId="38" fillId="0" borderId="4" xfId="0" applyNumberFormat="1" applyFont="1" applyFill="1" applyBorder="1"/>
    <xf numFmtId="0" fontId="37" fillId="0" borderId="50" xfId="0" applyFont="1" applyFill="1" applyBorder="1"/>
    <xf numFmtId="0" fontId="24" fillId="0" borderId="49" xfId="0" applyFont="1" applyFill="1" applyBorder="1"/>
    <xf numFmtId="0" fontId="38" fillId="0" borderId="50" xfId="0" applyFont="1" applyFill="1" applyBorder="1" applyAlignment="1">
      <alignment horizontal="center"/>
    </xf>
    <xf numFmtId="0" fontId="23" fillId="0" borderId="51" xfId="0" applyFont="1" applyFill="1" applyBorder="1"/>
    <xf numFmtId="0" fontId="38" fillId="0" borderId="53" xfId="0" applyFont="1" applyFill="1" applyBorder="1" applyAlignment="1">
      <alignment horizontal="center"/>
    </xf>
    <xf numFmtId="3" fontId="38" fillId="0" borderId="46" xfId="0" applyNumberFormat="1" applyFont="1" applyFill="1" applyBorder="1"/>
    <xf numFmtId="49" fontId="4" fillId="0" borderId="48" xfId="0" applyNumberFormat="1" applyFont="1" applyFill="1" applyBorder="1"/>
    <xf numFmtId="0" fontId="37" fillId="0" borderId="53" xfId="0" applyFont="1" applyBorder="1"/>
    <xf numFmtId="0" fontId="37" fillId="0" borderId="48" xfId="0" applyFont="1" applyBorder="1"/>
    <xf numFmtId="0" fontId="37" fillId="0" borderId="49" xfId="0" applyFont="1" applyBorder="1"/>
    <xf numFmtId="49" fontId="13" fillId="0" borderId="59" xfId="0" applyNumberFormat="1" applyFont="1" applyFill="1" applyBorder="1" applyAlignment="1">
      <alignment horizontal="center"/>
    </xf>
    <xf numFmtId="3" fontId="13" fillId="0" borderId="49" xfId="0" applyNumberFormat="1" applyFont="1" applyFill="1" applyBorder="1"/>
    <xf numFmtId="49" fontId="37" fillId="0" borderId="49" xfId="0" applyNumberFormat="1" applyFont="1" applyBorder="1" applyAlignment="1">
      <alignment horizontal="center"/>
    </xf>
    <xf numFmtId="49" fontId="37" fillId="0" borderId="50" xfId="0" applyNumberFormat="1" applyFont="1" applyBorder="1" applyAlignment="1">
      <alignment horizontal="center"/>
    </xf>
    <xf numFmtId="3" fontId="4" fillId="0" borderId="49" xfId="0" applyNumberFormat="1" applyFont="1" applyFill="1" applyBorder="1"/>
    <xf numFmtId="0" fontId="24" fillId="0" borderId="49" xfId="0" applyFont="1" applyBorder="1"/>
    <xf numFmtId="0" fontId="13" fillId="0" borderId="53" xfId="0" applyFont="1" applyFill="1" applyBorder="1" applyAlignment="1">
      <alignment horizontal="left"/>
    </xf>
    <xf numFmtId="0" fontId="13" fillId="0" borderId="48" xfId="0" applyFont="1" applyFill="1" applyBorder="1" applyAlignment="1">
      <alignment horizontal="left"/>
    </xf>
    <xf numFmtId="0" fontId="39" fillId="0" borderId="36" xfId="0" applyFont="1" applyFill="1" applyBorder="1"/>
    <xf numFmtId="3" fontId="13" fillId="0" borderId="46" xfId="0" applyNumberFormat="1" applyFont="1" applyFill="1" applyBorder="1"/>
    <xf numFmtId="0" fontId="38" fillId="0" borderId="52" xfId="0" applyFont="1" applyFill="1" applyBorder="1" applyAlignment="1">
      <alignment horizontal="center"/>
    </xf>
    <xf numFmtId="3" fontId="35" fillId="0" borderId="46" xfId="0" applyNumberFormat="1" applyFont="1" applyBorder="1"/>
    <xf numFmtId="0" fontId="37" fillId="0" borderId="55" xfId="0" applyFont="1" applyBorder="1"/>
    <xf numFmtId="0" fontId="37" fillId="0" borderId="54" xfId="0" applyFont="1" applyBorder="1"/>
    <xf numFmtId="49" fontId="13" fillId="0" borderId="45" xfId="0" applyNumberFormat="1" applyFont="1" applyBorder="1" applyAlignment="1">
      <alignment horizontal="center"/>
    </xf>
    <xf numFmtId="0" fontId="13" fillId="0" borderId="36" xfId="0" applyFont="1" applyBorder="1" applyAlignment="1">
      <alignment horizontal="left"/>
    </xf>
    <xf numFmtId="3" fontId="13" fillId="0" borderId="48" xfId="0" applyNumberFormat="1" applyFont="1" applyFill="1" applyBorder="1"/>
    <xf numFmtId="49" fontId="4" fillId="0" borderId="52" xfId="0" applyNumberFormat="1" applyFont="1" applyBorder="1" applyAlignment="1">
      <alignment horizontal="center"/>
    </xf>
    <xf numFmtId="49" fontId="4" fillId="0" borderId="48" xfId="0" applyNumberFormat="1" applyFont="1" applyBorder="1" applyAlignment="1">
      <alignment horizontal="left" wrapText="1"/>
    </xf>
    <xf numFmtId="0" fontId="4" fillId="0" borderId="48" xfId="0" applyFont="1" applyBorder="1" applyAlignment="1">
      <alignment horizontal="left" wrapText="1"/>
    </xf>
    <xf numFmtId="3" fontId="4" fillId="0" borderId="48" xfId="0" applyNumberFormat="1" applyFont="1" applyFill="1" applyBorder="1" applyAlignment="1">
      <alignment horizontal="right" vertical="center"/>
    </xf>
    <xf numFmtId="3" fontId="21" fillId="0" borderId="48" xfId="0" applyNumberFormat="1" applyFont="1" applyBorder="1" applyAlignment="1">
      <alignment horizontal="right" vertical="center"/>
    </xf>
    <xf numFmtId="49" fontId="4" fillId="0" borderId="40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3" fontId="4" fillId="0" borderId="4" xfId="0" applyNumberFormat="1" applyFont="1" applyFill="1" applyBorder="1" applyAlignment="1">
      <alignment horizontal="right" vertical="center"/>
    </xf>
    <xf numFmtId="3" fontId="21" fillId="0" borderId="4" xfId="0" applyNumberFormat="1" applyFont="1" applyBorder="1" applyAlignment="1">
      <alignment horizontal="right" vertical="center"/>
    </xf>
    <xf numFmtId="49" fontId="4" fillId="0" borderId="48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  <xf numFmtId="0" fontId="4" fillId="0" borderId="48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49" fontId="4" fillId="0" borderId="50" xfId="0" applyNumberFormat="1" applyFont="1" applyBorder="1" applyAlignment="1">
      <alignment horizontal="center"/>
    </xf>
    <xf numFmtId="49" fontId="4" fillId="0" borderId="49" xfId="0" applyNumberFormat="1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 wrapText="1"/>
    </xf>
    <xf numFmtId="3" fontId="4" fillId="0" borderId="49" xfId="0" applyNumberFormat="1" applyFont="1" applyFill="1" applyBorder="1" applyAlignment="1">
      <alignment horizontal="right" vertical="center"/>
    </xf>
    <xf numFmtId="3" fontId="21" fillId="0" borderId="49" xfId="0" applyNumberFormat="1" applyFont="1" applyBorder="1" applyAlignment="1">
      <alignment horizontal="right" vertical="center"/>
    </xf>
    <xf numFmtId="49" fontId="7" fillId="0" borderId="52" xfId="0" applyNumberFormat="1" applyFont="1" applyFill="1" applyBorder="1" applyAlignment="1">
      <alignment horizontal="center"/>
    </xf>
    <xf numFmtId="0" fontId="7" fillId="0" borderId="48" xfId="0" applyFont="1" applyFill="1" applyBorder="1" applyAlignment="1">
      <alignment wrapText="1"/>
    </xf>
    <xf numFmtId="0" fontId="7" fillId="0" borderId="48" xfId="0" applyFont="1" applyFill="1" applyBorder="1" applyAlignment="1">
      <alignment horizontal="left" vertical="center" wrapText="1"/>
    </xf>
    <xf numFmtId="3" fontId="35" fillId="0" borderId="48" xfId="0" applyNumberFormat="1" applyFont="1" applyFill="1" applyBorder="1" applyAlignment="1">
      <alignment horizontal="right" vertical="center"/>
    </xf>
    <xf numFmtId="3" fontId="21" fillId="0" borderId="48" xfId="0" applyNumberFormat="1" applyFont="1" applyFill="1" applyBorder="1" applyAlignment="1">
      <alignment horizontal="right" vertical="center"/>
    </xf>
    <xf numFmtId="49" fontId="7" fillId="0" borderId="40" xfId="0" applyNumberFormat="1" applyFont="1" applyFill="1" applyBorder="1" applyAlignment="1">
      <alignment horizontal="center"/>
    </xf>
    <xf numFmtId="0" fontId="7" fillId="0" borderId="4" xfId="0" applyFont="1" applyFill="1" applyBorder="1" applyAlignment="1">
      <alignment wrapText="1"/>
    </xf>
    <xf numFmtId="0" fontId="7" fillId="0" borderId="4" xfId="0" applyFont="1" applyFill="1" applyBorder="1" applyAlignment="1">
      <alignment horizontal="left" vertical="center" wrapText="1"/>
    </xf>
    <xf numFmtId="3" fontId="37" fillId="0" borderId="4" xfId="0" applyNumberFormat="1" applyFont="1" applyFill="1" applyBorder="1" applyAlignment="1">
      <alignment horizontal="right" vertical="center"/>
    </xf>
    <xf numFmtId="0" fontId="35" fillId="0" borderId="48" xfId="0" applyFont="1" applyFill="1" applyBorder="1" applyAlignment="1">
      <alignment horizontal="right" vertical="center"/>
    </xf>
    <xf numFmtId="0" fontId="35" fillId="0" borderId="4" xfId="0" applyFont="1" applyFill="1" applyBorder="1" applyAlignment="1">
      <alignment horizontal="right" vertical="center"/>
    </xf>
    <xf numFmtId="49" fontId="7" fillId="0" borderId="49" xfId="0" applyNumberFormat="1" applyFont="1" applyBorder="1" applyAlignment="1">
      <alignment horizontal="center"/>
    </xf>
    <xf numFmtId="0" fontId="7" fillId="0" borderId="49" xfId="0" applyFont="1" applyFill="1" applyBorder="1" applyAlignment="1">
      <alignment vertical="center" wrapText="1"/>
    </xf>
    <xf numFmtId="0" fontId="4" fillId="0" borderId="49" xfId="0" applyFont="1" applyFill="1" applyBorder="1" applyAlignment="1">
      <alignment vertical="center"/>
    </xf>
    <xf numFmtId="0" fontId="35" fillId="0" borderId="49" xfId="0" applyFont="1" applyFill="1" applyBorder="1" applyAlignment="1">
      <alignment vertical="center" wrapText="1"/>
    </xf>
    <xf numFmtId="0" fontId="21" fillId="0" borderId="2" xfId="0" applyFont="1" applyFill="1" applyBorder="1" applyAlignment="1">
      <alignment wrapText="1"/>
    </xf>
    <xf numFmtId="3" fontId="35" fillId="0" borderId="2" xfId="0" applyNumberFormat="1" applyFont="1" applyFill="1" applyBorder="1" applyAlignment="1">
      <alignment horizontal="right" vertical="center"/>
    </xf>
    <xf numFmtId="0" fontId="21" fillId="0" borderId="4" xfId="0" applyFont="1" applyFill="1" applyBorder="1" applyAlignment="1">
      <alignment wrapText="1"/>
    </xf>
    <xf numFmtId="3" fontId="35" fillId="0" borderId="4" xfId="0" applyNumberFormat="1" applyFont="1" applyFill="1" applyBorder="1" applyAlignment="1">
      <alignment horizontal="right" vertical="center"/>
    </xf>
    <xf numFmtId="0" fontId="4" fillId="0" borderId="40" xfId="0" applyFont="1" applyBorder="1" applyAlignment="1">
      <alignment horizontal="left"/>
    </xf>
    <xf numFmtId="0" fontId="37" fillId="0" borderId="4" xfId="0" applyFont="1" applyBorder="1"/>
    <xf numFmtId="49" fontId="12" fillId="0" borderId="45" xfId="0" applyNumberFormat="1" applyFont="1" applyFill="1" applyBorder="1" applyAlignment="1">
      <alignment horizontal="center"/>
    </xf>
    <xf numFmtId="0" fontId="13" fillId="0" borderId="51" xfId="0" applyFont="1" applyFill="1" applyBorder="1" applyAlignment="1">
      <alignment horizontal="left"/>
    </xf>
    <xf numFmtId="0" fontId="13" fillId="0" borderId="50" xfId="0" applyFont="1" applyFill="1" applyBorder="1" applyAlignment="1">
      <alignment horizontal="left"/>
    </xf>
    <xf numFmtId="0" fontId="7" fillId="0" borderId="49" xfId="0" applyFont="1" applyBorder="1"/>
    <xf numFmtId="3" fontId="33" fillId="0" borderId="49" xfId="0" applyNumberFormat="1" applyFont="1" applyBorder="1"/>
    <xf numFmtId="0" fontId="13" fillId="0" borderId="21" xfId="0" applyFont="1" applyFill="1" applyBorder="1" applyAlignment="1">
      <alignment horizontal="left"/>
    </xf>
    <xf numFmtId="0" fontId="4" fillId="0" borderId="21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 vertical="center"/>
    </xf>
    <xf numFmtId="3" fontId="21" fillId="0" borderId="2" xfId="0" applyNumberFormat="1" applyFont="1" applyBorder="1" applyAlignment="1">
      <alignment horizontal="right" vertical="center"/>
    </xf>
    <xf numFmtId="0" fontId="4" fillId="0" borderId="40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vertical="center"/>
    </xf>
    <xf numFmtId="0" fontId="4" fillId="0" borderId="40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left" vertical="center"/>
    </xf>
    <xf numFmtId="0" fontId="4" fillId="0" borderId="52" xfId="0" applyFont="1" applyFill="1" applyBorder="1" applyAlignment="1">
      <alignment horizontal="left" wrapText="1"/>
    </xf>
    <xf numFmtId="0" fontId="4" fillId="0" borderId="48" xfId="0" applyFont="1" applyFill="1" applyBorder="1" applyAlignment="1">
      <alignment horizontal="left" vertical="center"/>
    </xf>
    <xf numFmtId="49" fontId="4" fillId="0" borderId="24" xfId="0" applyNumberFormat="1" applyFont="1" applyFill="1" applyBorder="1" applyAlignment="1">
      <alignment horizontal="center"/>
    </xf>
    <xf numFmtId="0" fontId="4" fillId="0" borderId="24" xfId="0" applyFont="1" applyFill="1" applyBorder="1" applyAlignment="1">
      <alignment horizontal="left" wrapText="1"/>
    </xf>
    <xf numFmtId="0" fontId="4" fillId="0" borderId="24" xfId="0" applyFont="1" applyFill="1" applyBorder="1" applyAlignment="1">
      <alignment horizontal="left" vertical="center"/>
    </xf>
    <xf numFmtId="3" fontId="21" fillId="0" borderId="24" xfId="0" applyNumberFormat="1" applyFont="1" applyFill="1" applyBorder="1" applyAlignment="1">
      <alignment horizontal="right" vertical="center"/>
    </xf>
    <xf numFmtId="0" fontId="12" fillId="0" borderId="49" xfId="1" applyFont="1" applyFill="1" applyBorder="1"/>
    <xf numFmtId="3" fontId="12" fillId="0" borderId="51" xfId="1" applyNumberFormat="1" applyFont="1" applyFill="1" applyBorder="1"/>
    <xf numFmtId="0" fontId="7" fillId="0" borderId="40" xfId="1" applyFont="1" applyFill="1" applyBorder="1" applyAlignment="1">
      <alignment horizontal="center"/>
    </xf>
    <xf numFmtId="0" fontId="7" fillId="0" borderId="4" xfId="1" applyFont="1" applyFill="1" applyBorder="1" applyAlignment="1">
      <alignment horizontal="left"/>
    </xf>
    <xf numFmtId="0" fontId="7" fillId="0" borderId="4" xfId="1" applyFont="1" applyFill="1" applyBorder="1"/>
    <xf numFmtId="3" fontId="7" fillId="0" borderId="51" xfId="1" applyNumberFormat="1" applyFont="1" applyFill="1" applyBorder="1"/>
    <xf numFmtId="49" fontId="7" fillId="0" borderId="40" xfId="1" applyNumberFormat="1" applyFont="1" applyFill="1" applyBorder="1" applyAlignment="1">
      <alignment horizontal="center"/>
    </xf>
    <xf numFmtId="49" fontId="7" fillId="0" borderId="49" xfId="1" applyNumberFormat="1" applyFont="1" applyFill="1" applyBorder="1"/>
    <xf numFmtId="49" fontId="7" fillId="0" borderId="49" xfId="1" applyNumberFormat="1" applyFont="1" applyFill="1" applyBorder="1" applyAlignment="1">
      <alignment horizontal="center"/>
    </xf>
    <xf numFmtId="0" fontId="7" fillId="0" borderId="49" xfId="1" applyFont="1" applyFill="1" applyBorder="1" applyAlignment="1">
      <alignment vertical="top" wrapText="1"/>
    </xf>
    <xf numFmtId="3" fontId="7" fillId="0" borderId="49" xfId="1" applyNumberFormat="1" applyFont="1" applyFill="1" applyBorder="1" applyAlignment="1">
      <alignment vertical="top"/>
    </xf>
    <xf numFmtId="3" fontId="7" fillId="0" borderId="39" xfId="1" applyNumberFormat="1" applyFont="1" applyFill="1" applyBorder="1"/>
    <xf numFmtId="49" fontId="7" fillId="0" borderId="40" xfId="1" applyNumberFormat="1" applyFont="1" applyFill="1" applyBorder="1" applyAlignment="1">
      <alignment horizontal="left"/>
    </xf>
    <xf numFmtId="49" fontId="7" fillId="0" borderId="34" xfId="1" applyNumberFormat="1" applyFont="1" applyFill="1" applyBorder="1" applyAlignment="1">
      <alignment horizontal="center"/>
    </xf>
    <xf numFmtId="0" fontId="12" fillId="0" borderId="53" xfId="1" applyFont="1" applyFill="1" applyBorder="1" applyAlignment="1">
      <alignment horizontal="left"/>
    </xf>
    <xf numFmtId="49" fontId="7" fillId="0" borderId="48" xfId="1" applyNumberFormat="1" applyFont="1" applyFill="1" applyBorder="1" applyAlignment="1">
      <alignment horizontal="center"/>
    </xf>
    <xf numFmtId="0" fontId="12" fillId="0" borderId="49" xfId="1" applyFont="1" applyFill="1" applyBorder="1" applyAlignment="1">
      <alignment horizontal="left"/>
    </xf>
    <xf numFmtId="0" fontId="7" fillId="0" borderId="48" xfId="1" applyFont="1" applyFill="1" applyBorder="1" applyAlignment="1">
      <alignment vertical="top" wrapText="1"/>
    </xf>
    <xf numFmtId="0" fontId="7" fillId="0" borderId="48" xfId="1" applyFont="1" applyFill="1" applyBorder="1" applyAlignment="1">
      <alignment vertical="top"/>
    </xf>
    <xf numFmtId="3" fontId="7" fillId="0" borderId="46" xfId="1" applyNumberFormat="1" applyFont="1" applyFill="1" applyBorder="1" applyAlignment="1">
      <alignment vertical="top"/>
    </xf>
    <xf numFmtId="49" fontId="7" fillId="0" borderId="52" xfId="1" applyNumberFormat="1" applyFont="1" applyFill="1" applyBorder="1" applyAlignment="1">
      <alignment horizontal="left"/>
    </xf>
    <xf numFmtId="0" fontId="7" fillId="0" borderId="2" xfId="1" applyFont="1" applyFill="1" applyBorder="1"/>
    <xf numFmtId="3" fontId="7" fillId="0" borderId="46" xfId="1" applyNumberFormat="1" applyFont="1" applyFill="1" applyBorder="1"/>
    <xf numFmtId="49" fontId="12" fillId="0" borderId="34" xfId="1" applyNumberFormat="1" applyFont="1" applyFill="1" applyBorder="1" applyAlignment="1">
      <alignment horizontal="left"/>
    </xf>
    <xf numFmtId="49" fontId="12" fillId="0" borderId="40" xfId="1" applyNumberFormat="1" applyFont="1" applyFill="1" applyBorder="1" applyAlignment="1">
      <alignment horizontal="left"/>
    </xf>
    <xf numFmtId="3" fontId="12" fillId="0" borderId="39" xfId="1" applyNumberFormat="1" applyFont="1" applyFill="1" applyBorder="1"/>
    <xf numFmtId="0" fontId="23" fillId="0" borderId="49" xfId="1" applyFont="1" applyFill="1" applyBorder="1" applyAlignment="1">
      <alignment horizontal="left"/>
    </xf>
    <xf numFmtId="3" fontId="12" fillId="0" borderId="46" xfId="1" applyNumberFormat="1" applyFont="1" applyFill="1" applyBorder="1"/>
    <xf numFmtId="3" fontId="7" fillId="0" borderId="54" xfId="1" applyNumberFormat="1" applyFont="1" applyBorder="1"/>
    <xf numFmtId="0" fontId="12" fillId="0" borderId="52" xfId="0" applyFont="1" applyFill="1" applyBorder="1"/>
    <xf numFmtId="3" fontId="13" fillId="0" borderId="51" xfId="0" applyNumberFormat="1" applyFont="1" applyFill="1" applyBorder="1"/>
    <xf numFmtId="0" fontId="4" fillId="0" borderId="49" xfId="0" applyFont="1" applyFill="1" applyBorder="1" applyAlignment="1">
      <alignment horizontal="center" vertical="top"/>
    </xf>
    <xf numFmtId="0" fontId="7" fillId="0" borderId="49" xfId="0" applyFont="1" applyFill="1" applyBorder="1"/>
    <xf numFmtId="0" fontId="7" fillId="0" borderId="52" xfId="0" applyFont="1" applyFill="1" applyBorder="1" applyAlignment="1">
      <alignment horizontal="left"/>
    </xf>
    <xf numFmtId="0" fontId="4" fillId="0" borderId="49" xfId="0" applyFont="1" applyBorder="1"/>
    <xf numFmtId="0" fontId="4" fillId="0" borderId="4" xfId="0" applyFont="1" applyFill="1" applyBorder="1" applyAlignment="1">
      <alignment horizontal="center" vertical="top"/>
    </xf>
    <xf numFmtId="0" fontId="7" fillId="0" borderId="4" xfId="0" applyFont="1" applyFill="1" applyBorder="1"/>
    <xf numFmtId="49" fontId="12" fillId="0" borderId="48" xfId="0" applyNumberFormat="1" applyFont="1" applyFill="1" applyBorder="1" applyAlignment="1"/>
    <xf numFmtId="0" fontId="7" fillId="0" borderId="49" xfId="0" applyFont="1" applyFill="1" applyBorder="1" applyAlignment="1">
      <alignment vertical="center"/>
    </xf>
    <xf numFmtId="0" fontId="7" fillId="0" borderId="52" xfId="0" applyFont="1" applyFill="1" applyBorder="1"/>
    <xf numFmtId="3" fontId="4" fillId="0" borderId="39" xfId="0" applyNumberFormat="1" applyFont="1" applyBorder="1"/>
    <xf numFmtId="0" fontId="38" fillId="0" borderId="2" xfId="0" applyFont="1" applyFill="1" applyBorder="1" applyAlignment="1">
      <alignment vertical="center"/>
    </xf>
    <xf numFmtId="3" fontId="38" fillId="0" borderId="39" xfId="0" applyNumberFormat="1" applyFont="1" applyBorder="1"/>
    <xf numFmtId="49" fontId="36" fillId="0" borderId="49" xfId="0" applyNumberFormat="1" applyFont="1" applyFill="1" applyBorder="1" applyAlignment="1"/>
    <xf numFmtId="0" fontId="23" fillId="0" borderId="49" xfId="0" applyFont="1" applyFill="1" applyBorder="1" applyAlignment="1">
      <alignment vertical="center"/>
    </xf>
    <xf numFmtId="0" fontId="23" fillId="0" borderId="49" xfId="0" applyFont="1" applyFill="1" applyBorder="1"/>
    <xf numFmtId="3" fontId="38" fillId="0" borderId="51" xfId="0" applyNumberFormat="1" applyFont="1" applyBorder="1"/>
    <xf numFmtId="0" fontId="23" fillId="0" borderId="4" xfId="0" applyFont="1" applyFill="1" applyBorder="1"/>
    <xf numFmtId="49" fontId="12" fillId="0" borderId="4" xfId="0" applyNumberFormat="1" applyFont="1" applyFill="1" applyBorder="1" applyAlignment="1"/>
    <xf numFmtId="0" fontId="7" fillId="0" borderId="4" xfId="0" applyFont="1" applyFill="1" applyBorder="1" applyAlignment="1">
      <alignment vertical="center"/>
    </xf>
    <xf numFmtId="0" fontId="23" fillId="0" borderId="52" xfId="0" applyFont="1" applyFill="1" applyBorder="1"/>
    <xf numFmtId="0" fontId="7" fillId="0" borderId="49" xfId="0" applyFont="1" applyFill="1" applyBorder="1" applyAlignment="1"/>
    <xf numFmtId="0" fontId="37" fillId="0" borderId="0" xfId="0" applyFont="1" applyBorder="1"/>
    <xf numFmtId="49" fontId="7" fillId="0" borderId="49" xfId="0" applyNumberFormat="1" applyFont="1" applyFill="1" applyBorder="1"/>
    <xf numFmtId="0" fontId="7" fillId="0" borderId="4" xfId="0" applyFont="1" applyFill="1" applyBorder="1" applyAlignment="1"/>
    <xf numFmtId="3" fontId="40" fillId="0" borderId="51" xfId="0" applyNumberFormat="1" applyFont="1" applyBorder="1"/>
    <xf numFmtId="0" fontId="38" fillId="0" borderId="4" xfId="0" applyFont="1" applyFill="1" applyBorder="1" applyAlignment="1">
      <alignment vertical="center"/>
    </xf>
    <xf numFmtId="49" fontId="7" fillId="0" borderId="50" xfId="0" applyNumberFormat="1" applyFont="1" applyFill="1" applyBorder="1"/>
    <xf numFmtId="0" fontId="7" fillId="0" borderId="48" xfId="0" applyFont="1" applyFill="1" applyBorder="1" applyAlignment="1">
      <alignment horizontal="center"/>
    </xf>
    <xf numFmtId="0" fontId="37" fillId="0" borderId="0" xfId="0" applyFont="1"/>
    <xf numFmtId="49" fontId="7" fillId="0" borderId="48" xfId="0" applyNumberFormat="1" applyFont="1" applyFill="1" applyBorder="1" applyAlignment="1">
      <alignment horizontal="left" vertical="center"/>
    </xf>
    <xf numFmtId="3" fontId="35" fillId="0" borderId="49" xfId="0" applyNumberFormat="1" applyFont="1" applyBorder="1" applyAlignment="1">
      <alignment horizontal="right" vertical="center"/>
    </xf>
    <xf numFmtId="0" fontId="38" fillId="0" borderId="48" xfId="0" applyFont="1" applyFill="1" applyBorder="1" applyAlignment="1">
      <alignment horizontal="left" vertical="center" wrapText="1"/>
    </xf>
    <xf numFmtId="3" fontId="40" fillId="0" borderId="39" xfId="0" applyNumberFormat="1" applyFont="1" applyBorder="1" applyAlignment="1">
      <alignment horizontal="right" vertical="center"/>
    </xf>
    <xf numFmtId="0" fontId="23" fillId="0" borderId="48" xfId="0" applyFont="1" applyFill="1" applyBorder="1" applyAlignment="1">
      <alignment horizontal="left" vertical="center" wrapText="1"/>
    </xf>
    <xf numFmtId="3" fontId="24" fillId="0" borderId="39" xfId="0" applyNumberFormat="1" applyFont="1" applyBorder="1" applyAlignment="1">
      <alignment horizontal="right" vertical="center"/>
    </xf>
    <xf numFmtId="3" fontId="37" fillId="0" borderId="39" xfId="0" applyNumberFormat="1" applyFont="1" applyBorder="1" applyAlignment="1">
      <alignment horizontal="right" vertical="center"/>
    </xf>
    <xf numFmtId="0" fontId="7" fillId="0" borderId="49" xfId="0" applyFont="1" applyFill="1" applyBorder="1" applyAlignment="1">
      <alignment horizontal="center" vertical="top"/>
    </xf>
    <xf numFmtId="3" fontId="4" fillId="0" borderId="39" xfId="0" applyNumberFormat="1" applyFont="1" applyFill="1" applyBorder="1"/>
    <xf numFmtId="0" fontId="37" fillId="0" borderId="49" xfId="0" applyFont="1" applyBorder="1" applyAlignment="1">
      <alignment vertical="top"/>
    </xf>
    <xf numFmtId="0" fontId="37" fillId="0" borderId="49" xfId="0" applyFont="1" applyBorder="1" applyAlignment="1">
      <alignment vertical="center"/>
    </xf>
    <xf numFmtId="3" fontId="38" fillId="0" borderId="46" xfId="0" applyNumberFormat="1" applyFont="1" applyBorder="1"/>
    <xf numFmtId="0" fontId="37" fillId="0" borderId="21" xfId="0" applyFont="1" applyBorder="1" applyAlignment="1">
      <alignment vertical="top"/>
    </xf>
    <xf numFmtId="0" fontId="37" fillId="0" borderId="48" xfId="0" applyFont="1" applyBorder="1" applyAlignment="1">
      <alignment vertical="center"/>
    </xf>
    <xf numFmtId="0" fontId="7" fillId="0" borderId="48" xfId="0" applyFont="1" applyFill="1" applyBorder="1"/>
    <xf numFmtId="0" fontId="7" fillId="0" borderId="49" xfId="0" applyFont="1" applyFill="1" applyBorder="1" applyAlignment="1">
      <alignment horizontal="center" vertical="center"/>
    </xf>
    <xf numFmtId="49" fontId="12" fillId="0" borderId="45" xfId="0" applyNumberFormat="1" applyFont="1" applyBorder="1" applyAlignment="1">
      <alignment horizontal="center"/>
    </xf>
    <xf numFmtId="0" fontId="12" fillId="0" borderId="49" xfId="0" applyFont="1" applyBorder="1"/>
    <xf numFmtId="3" fontId="13" fillId="0" borderId="51" xfId="0" applyNumberFormat="1" applyFont="1" applyBorder="1"/>
    <xf numFmtId="49" fontId="35" fillId="0" borderId="36" xfId="0" applyNumberFormat="1" applyFont="1" applyBorder="1" applyAlignment="1">
      <alignment horizontal="center"/>
    </xf>
    <xf numFmtId="0" fontId="35" fillId="0" borderId="36" xfId="0" applyFont="1" applyBorder="1" applyAlignment="1">
      <alignment horizontal="left" wrapText="1"/>
    </xf>
    <xf numFmtId="0" fontId="7" fillId="0" borderId="48" xfId="0" applyFont="1" applyBorder="1" applyAlignment="1">
      <alignment horizontal="left" vertical="center"/>
    </xf>
    <xf numFmtId="49" fontId="35" fillId="0" borderId="39" xfId="0" applyNumberFormat="1" applyFont="1" applyBorder="1" applyAlignment="1">
      <alignment horizontal="center"/>
    </xf>
    <xf numFmtId="0" fontId="35" fillId="0" borderId="39" xfId="0" applyFont="1" applyBorder="1" applyAlignment="1">
      <alignment horizontal="left" wrapText="1"/>
    </xf>
    <xf numFmtId="0" fontId="7" fillId="0" borderId="4" xfId="0" applyFont="1" applyBorder="1" applyAlignment="1">
      <alignment horizontal="left" vertical="center"/>
    </xf>
    <xf numFmtId="49" fontId="35" fillId="0" borderId="2" xfId="0" applyNumberFormat="1" applyFont="1" applyBorder="1" applyAlignment="1">
      <alignment horizontal="center"/>
    </xf>
    <xf numFmtId="0" fontId="35" fillId="0" borderId="48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3" fontId="21" fillId="0" borderId="48" xfId="0" applyNumberFormat="1" applyFont="1" applyBorder="1" applyAlignment="1">
      <alignment vertical="center"/>
    </xf>
    <xf numFmtId="49" fontId="35" fillId="0" borderId="4" xfId="0" applyNumberFormat="1" applyFont="1" applyBorder="1" applyAlignment="1">
      <alignment horizontal="center"/>
    </xf>
    <xf numFmtId="0" fontId="35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3" fontId="21" fillId="0" borderId="4" xfId="0" applyNumberFormat="1" applyFont="1" applyBorder="1" applyAlignment="1">
      <alignment vertical="center"/>
    </xf>
    <xf numFmtId="49" fontId="35" fillId="0" borderId="48" xfId="0" applyNumberFormat="1" applyFont="1" applyBorder="1" applyAlignment="1">
      <alignment horizontal="center"/>
    </xf>
    <xf numFmtId="0" fontId="35" fillId="0" borderId="48" xfId="0" applyFont="1" applyBorder="1" applyAlignment="1">
      <alignment vertical="center" wrapText="1"/>
    </xf>
    <xf numFmtId="0" fontId="7" fillId="0" borderId="48" xfId="0" applyFont="1" applyBorder="1" applyAlignment="1">
      <alignment vertical="center"/>
    </xf>
    <xf numFmtId="0" fontId="35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/>
    </xf>
    <xf numFmtId="49" fontId="35" fillId="0" borderId="4" xfId="0" applyNumberFormat="1" applyFont="1" applyBorder="1" applyAlignment="1"/>
    <xf numFmtId="0" fontId="35" fillId="0" borderId="36" xfId="0" applyFont="1" applyBorder="1" applyAlignment="1">
      <alignment horizontal="left" vertical="center" wrapText="1"/>
    </xf>
    <xf numFmtId="3" fontId="21" fillId="0" borderId="0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49" fontId="37" fillId="0" borderId="3" xfId="0" applyNumberFormat="1" applyFont="1" applyBorder="1" applyAlignment="1">
      <alignment horizontal="center"/>
    </xf>
    <xf numFmtId="0" fontId="37" fillId="0" borderId="54" xfId="0" applyFont="1" applyBorder="1" applyAlignment="1">
      <alignment horizontal="left" vertical="center" wrapText="1"/>
    </xf>
    <xf numFmtId="0" fontId="7" fillId="0" borderId="55" xfId="0" applyFont="1" applyBorder="1" applyAlignment="1">
      <alignment horizontal="left" vertical="center"/>
    </xf>
    <xf numFmtId="3" fontId="21" fillId="0" borderId="58" xfId="0" applyNumberFormat="1" applyFont="1" applyBorder="1" applyAlignment="1">
      <alignment horizontal="right" vertical="center"/>
    </xf>
    <xf numFmtId="49" fontId="33" fillId="0" borderId="41" xfId="0" applyNumberFormat="1" applyFont="1" applyFill="1" applyBorder="1" applyAlignment="1">
      <alignment horizontal="center"/>
    </xf>
    <xf numFmtId="49" fontId="33" fillId="0" borderId="16" xfId="0" applyNumberFormat="1" applyFont="1" applyFill="1" applyBorder="1" applyAlignment="1">
      <alignment horizontal="left"/>
    </xf>
    <xf numFmtId="0" fontId="33" fillId="0" borderId="18" xfId="0" applyFont="1" applyFill="1" applyBorder="1"/>
    <xf numFmtId="49" fontId="33" fillId="0" borderId="1" xfId="0" applyNumberFormat="1" applyFont="1" applyFill="1" applyBorder="1"/>
    <xf numFmtId="3" fontId="33" fillId="0" borderId="13" xfId="0" applyNumberFormat="1" applyFont="1" applyFill="1" applyBorder="1"/>
    <xf numFmtId="0" fontId="33" fillId="0" borderId="21" xfId="0" applyFont="1" applyFill="1" applyBorder="1" applyAlignment="1">
      <alignment horizontal="center"/>
    </xf>
    <xf numFmtId="0" fontId="33" fillId="0" borderId="40" xfId="0" applyFont="1" applyFill="1" applyBorder="1" applyAlignment="1">
      <alignment horizontal="center"/>
    </xf>
    <xf numFmtId="3" fontId="35" fillId="0" borderId="39" xfId="0" applyNumberFormat="1" applyFont="1" applyBorder="1"/>
    <xf numFmtId="0" fontId="21" fillId="0" borderId="40" xfId="0" applyFont="1" applyFill="1" applyBorder="1"/>
    <xf numFmtId="49" fontId="33" fillId="0" borderId="31" xfId="0" applyNumberFormat="1" applyFont="1" applyFill="1" applyBorder="1" applyAlignment="1">
      <alignment horizontal="center"/>
    </xf>
    <xf numFmtId="1" fontId="33" fillId="0" borderId="51" xfId="0" applyNumberFormat="1" applyFont="1" applyFill="1" applyBorder="1"/>
    <xf numFmtId="49" fontId="21" fillId="0" borderId="10" xfId="0" applyNumberFormat="1" applyFont="1" applyFill="1" applyBorder="1" applyAlignment="1">
      <alignment horizontal="center"/>
    </xf>
    <xf numFmtId="49" fontId="21" fillId="0" borderId="3" xfId="0" applyNumberFormat="1" applyFont="1" applyFill="1" applyBorder="1" applyAlignment="1">
      <alignment horizontal="left"/>
    </xf>
    <xf numFmtId="0" fontId="21" fillId="0" borderId="3" xfId="0" applyFont="1" applyFill="1" applyBorder="1" applyAlignment="1">
      <alignment horizontal="left"/>
    </xf>
    <xf numFmtId="0" fontId="35" fillId="0" borderId="54" xfId="0" applyFont="1" applyBorder="1"/>
    <xf numFmtId="49" fontId="33" fillId="0" borderId="4" xfId="0" applyNumberFormat="1" applyFont="1" applyFill="1" applyBorder="1" applyAlignment="1">
      <alignment horizontal="left"/>
    </xf>
    <xf numFmtId="0" fontId="33" fillId="0" borderId="40" xfId="0" applyFont="1" applyFill="1" applyBorder="1"/>
    <xf numFmtId="0" fontId="35" fillId="0" borderId="39" xfId="0" applyFont="1" applyFill="1" applyBorder="1"/>
    <xf numFmtId="3" fontId="33" fillId="0" borderId="39" xfId="0" applyNumberFormat="1" applyFont="1" applyFill="1" applyBorder="1"/>
    <xf numFmtId="49" fontId="33" fillId="0" borderId="52" xfId="0" applyNumberFormat="1" applyFont="1" applyFill="1" applyBorder="1" applyAlignment="1">
      <alignment horizontal="left"/>
    </xf>
    <xf numFmtId="0" fontId="21" fillId="0" borderId="52" xfId="0" applyFont="1" applyFill="1" applyBorder="1"/>
    <xf numFmtId="3" fontId="21" fillId="0" borderId="47" xfId="0" applyNumberFormat="1" applyFont="1" applyFill="1" applyBorder="1"/>
    <xf numFmtId="0" fontId="35" fillId="0" borderId="49" xfId="0" applyFont="1" applyFill="1" applyBorder="1"/>
    <xf numFmtId="3" fontId="21" fillId="0" borderId="53" xfId="0" applyNumberFormat="1" applyFont="1" applyFill="1" applyBorder="1"/>
    <xf numFmtId="0" fontId="35" fillId="0" borderId="2" xfId="0" applyFont="1" applyFill="1" applyBorder="1"/>
    <xf numFmtId="3" fontId="21" fillId="0" borderId="48" xfId="0" applyNumberFormat="1" applyFont="1" applyBorder="1"/>
    <xf numFmtId="3" fontId="14" fillId="0" borderId="48" xfId="0" applyNumberFormat="1" applyFont="1" applyBorder="1"/>
    <xf numFmtId="0" fontId="21" fillId="0" borderId="47" xfId="0" applyFont="1" applyBorder="1"/>
    <xf numFmtId="3" fontId="14" fillId="0" borderId="2" xfId="0" applyNumberFormat="1" applyFont="1" applyBorder="1"/>
    <xf numFmtId="3" fontId="21" fillId="0" borderId="34" xfId="0" applyNumberFormat="1" applyFont="1" applyFill="1" applyBorder="1"/>
    <xf numFmtId="0" fontId="35" fillId="0" borderId="40" xfId="0" applyFont="1" applyFill="1" applyBorder="1"/>
    <xf numFmtId="0" fontId="35" fillId="0" borderId="4" xfId="0" applyFont="1" applyFill="1" applyBorder="1"/>
    <xf numFmtId="3" fontId="21" fillId="0" borderId="34" xfId="0" applyNumberFormat="1" applyFont="1" applyBorder="1"/>
    <xf numFmtId="0" fontId="35" fillId="0" borderId="50" xfId="0" applyFont="1" applyFill="1" applyBorder="1"/>
    <xf numFmtId="0" fontId="41" fillId="0" borderId="48" xfId="0" applyFont="1" applyBorder="1" applyAlignment="1">
      <alignment horizontal="justify"/>
    </xf>
    <xf numFmtId="3" fontId="21" fillId="0" borderId="47" xfId="0" applyNumberFormat="1" applyFont="1" applyBorder="1"/>
    <xf numFmtId="0" fontId="41" fillId="0" borderId="2" xfId="0" applyFont="1" applyBorder="1" applyAlignment="1">
      <alignment horizontal="justify"/>
    </xf>
    <xf numFmtId="3" fontId="14" fillId="0" borderId="0" xfId="0" applyNumberFormat="1" applyFont="1" applyBorder="1"/>
    <xf numFmtId="0" fontId="41" fillId="0" borderId="4" xfId="0" applyFont="1" applyBorder="1" applyAlignment="1">
      <alignment horizontal="justify"/>
    </xf>
    <xf numFmtId="3" fontId="21" fillId="0" borderId="0" xfId="0" applyNumberFormat="1" applyFont="1" applyBorder="1"/>
    <xf numFmtId="0" fontId="41" fillId="0" borderId="4" xfId="0" applyFont="1" applyFill="1" applyBorder="1" applyAlignment="1">
      <alignment horizontal="justify"/>
    </xf>
    <xf numFmtId="0" fontId="24" fillId="0" borderId="4" xfId="0" applyFont="1" applyBorder="1"/>
    <xf numFmtId="0" fontId="35" fillId="0" borderId="49" xfId="0" applyFont="1" applyFill="1" applyBorder="1" applyAlignment="1">
      <alignment horizontal="center"/>
    </xf>
    <xf numFmtId="0" fontId="41" fillId="0" borderId="50" xfId="0" applyFont="1" applyFill="1" applyBorder="1" applyAlignment="1">
      <alignment horizontal="justify"/>
    </xf>
    <xf numFmtId="3" fontId="21" fillId="0" borderId="53" xfId="0" applyNumberFormat="1" applyFont="1" applyBorder="1"/>
    <xf numFmtId="3" fontId="21" fillId="0" borderId="51" xfId="0" applyNumberFormat="1" applyFont="1" applyBorder="1"/>
    <xf numFmtId="49" fontId="33" fillId="0" borderId="10" xfId="0" applyNumberFormat="1" applyFont="1" applyFill="1" applyBorder="1" applyAlignment="1">
      <alignment horizontal="center"/>
    </xf>
    <xf numFmtId="0" fontId="35" fillId="0" borderId="3" xfId="0" applyFont="1" applyFill="1" applyBorder="1" applyAlignment="1">
      <alignment horizontal="center"/>
    </xf>
    <xf numFmtId="0" fontId="41" fillId="0" borderId="24" xfId="0" applyFont="1" applyFill="1" applyBorder="1" applyAlignment="1">
      <alignment horizontal="justify"/>
    </xf>
    <xf numFmtId="3" fontId="21" fillId="0" borderId="11" xfId="0" applyNumberFormat="1" applyFont="1" applyBorder="1"/>
    <xf numFmtId="0" fontId="13" fillId="0" borderId="53" xfId="0" applyFont="1" applyFill="1" applyBorder="1"/>
    <xf numFmtId="49" fontId="4" fillId="0" borderId="49" xfId="0" applyNumberFormat="1" applyFont="1" applyFill="1" applyBorder="1" applyAlignment="1"/>
    <xf numFmtId="0" fontId="4" fillId="0" borderId="53" xfId="0" applyFont="1" applyFill="1" applyBorder="1"/>
    <xf numFmtId="0" fontId="38" fillId="0" borderId="53" xfId="0" applyFont="1" applyFill="1" applyBorder="1"/>
    <xf numFmtId="0" fontId="38" fillId="0" borderId="47" xfId="0" applyFont="1" applyFill="1" applyBorder="1"/>
    <xf numFmtId="0" fontId="38" fillId="0" borderId="51" xfId="0" applyFont="1" applyFill="1" applyBorder="1"/>
    <xf numFmtId="0" fontId="38" fillId="0" borderId="34" xfId="0" applyFont="1" applyFill="1" applyBorder="1"/>
    <xf numFmtId="0" fontId="38" fillId="0" borderId="39" xfId="0" applyFont="1" applyFill="1" applyBorder="1"/>
    <xf numFmtId="49" fontId="4" fillId="0" borderId="50" xfId="0" applyNumberFormat="1" applyFont="1" applyFill="1" applyBorder="1" applyAlignment="1">
      <alignment horizontal="left"/>
    </xf>
    <xf numFmtId="49" fontId="4" fillId="0" borderId="52" xfId="0" applyNumberFormat="1" applyFont="1" applyFill="1" applyBorder="1" applyAlignment="1">
      <alignment horizontal="left"/>
    </xf>
    <xf numFmtId="0" fontId="38" fillId="0" borderId="46" xfId="0" applyFont="1" applyFill="1" applyBorder="1"/>
    <xf numFmtId="0" fontId="24" fillId="0" borderId="51" xfId="0" applyFont="1" applyBorder="1"/>
    <xf numFmtId="0" fontId="4" fillId="0" borderId="51" xfId="0" applyFont="1" applyFill="1" applyBorder="1"/>
    <xf numFmtId="0" fontId="24" fillId="0" borderId="49" xfId="0" applyFont="1" applyBorder="1" applyAlignment="1">
      <alignment vertical="center"/>
    </xf>
    <xf numFmtId="49" fontId="4" fillId="0" borderId="50" xfId="0" applyNumberFormat="1" applyFont="1" applyFill="1" applyBorder="1" applyAlignment="1"/>
    <xf numFmtId="0" fontId="21" fillId="0" borderId="51" xfId="0" applyFont="1" applyBorder="1"/>
    <xf numFmtId="0" fontId="13" fillId="0" borderId="51" xfId="0" applyFont="1" applyFill="1" applyBorder="1"/>
    <xf numFmtId="49" fontId="38" fillId="0" borderId="50" xfId="0" applyNumberFormat="1" applyFont="1" applyFill="1" applyBorder="1" applyAlignment="1">
      <alignment horizontal="left"/>
    </xf>
    <xf numFmtId="0" fontId="39" fillId="0" borderId="51" xfId="0" applyFont="1" applyFill="1" applyBorder="1"/>
    <xf numFmtId="0" fontId="38" fillId="0" borderId="51" xfId="0" applyFont="1" applyFill="1" applyBorder="1" applyAlignment="1">
      <alignment horizontal="left"/>
    </xf>
    <xf numFmtId="0" fontId="38" fillId="0" borderId="51" xfId="0" applyFont="1" applyBorder="1"/>
    <xf numFmtId="0" fontId="4" fillId="0" borderId="4" xfId="0" applyFont="1" applyFill="1" applyBorder="1" applyAlignment="1">
      <alignment horizontal="left"/>
    </xf>
    <xf numFmtId="0" fontId="4" fillId="0" borderId="39" xfId="0" applyFont="1" applyFill="1" applyBorder="1"/>
    <xf numFmtId="0" fontId="13" fillId="0" borderId="50" xfId="0" applyFont="1" applyFill="1" applyBorder="1"/>
    <xf numFmtId="0" fontId="13" fillId="0" borderId="49" xfId="0" applyFont="1" applyFill="1" applyBorder="1"/>
    <xf numFmtId="0" fontId="4" fillId="0" borderId="40" xfId="0" applyFont="1" applyFill="1" applyBorder="1"/>
    <xf numFmtId="49" fontId="38" fillId="0" borderId="50" xfId="0" applyNumberFormat="1" applyFont="1" applyFill="1" applyBorder="1" applyAlignment="1">
      <alignment horizontal="center"/>
    </xf>
    <xf numFmtId="0" fontId="24" fillId="0" borderId="51" xfId="0" applyFont="1" applyFill="1" applyBorder="1"/>
    <xf numFmtId="49" fontId="38" fillId="0" borderId="52" xfId="0" applyNumberFormat="1" applyFont="1" applyFill="1" applyBorder="1" applyAlignment="1">
      <alignment horizontal="left"/>
    </xf>
    <xf numFmtId="0" fontId="38" fillId="0" borderId="52" xfId="0" applyFont="1" applyFill="1" applyBorder="1" applyAlignment="1">
      <alignment horizontal="left"/>
    </xf>
    <xf numFmtId="0" fontId="24" fillId="0" borderId="46" xfId="0" applyFont="1" applyFill="1" applyBorder="1"/>
    <xf numFmtId="49" fontId="4" fillId="0" borderId="55" xfId="0" applyNumberFormat="1" applyFont="1" applyFill="1" applyBorder="1" applyAlignment="1">
      <alignment horizontal="left"/>
    </xf>
    <xf numFmtId="0" fontId="4" fillId="0" borderId="57" xfId="0" applyFont="1" applyFill="1" applyBorder="1" applyAlignment="1">
      <alignment horizontal="left"/>
    </xf>
    <xf numFmtId="0" fontId="4" fillId="0" borderId="58" xfId="0" applyFont="1" applyFill="1" applyBorder="1"/>
    <xf numFmtId="0" fontId="12" fillId="0" borderId="34" xfId="0" applyFont="1" applyFill="1" applyBorder="1"/>
    <xf numFmtId="0" fontId="7" fillId="0" borderId="40" xfId="0" applyFont="1" applyFill="1" applyBorder="1"/>
    <xf numFmtId="0" fontId="12" fillId="0" borderId="39" xfId="0" applyFont="1" applyFill="1" applyBorder="1"/>
    <xf numFmtId="3" fontId="12" fillId="0" borderId="39" xfId="0" applyNumberFormat="1" applyFont="1" applyFill="1" applyBorder="1"/>
    <xf numFmtId="0" fontId="12" fillId="0" borderId="49" xfId="0" applyFont="1" applyFill="1" applyBorder="1"/>
    <xf numFmtId="0" fontId="7" fillId="0" borderId="50" xfId="0" applyFont="1" applyFill="1" applyBorder="1"/>
    <xf numFmtId="0" fontId="7" fillId="0" borderId="0" xfId="0" applyFont="1" applyFill="1" applyBorder="1"/>
    <xf numFmtId="0" fontId="7" fillId="0" borderId="39" xfId="0" applyFont="1" applyFill="1" applyBorder="1"/>
    <xf numFmtId="3" fontId="7" fillId="0" borderId="51" xfId="0" applyNumberFormat="1" applyFont="1" applyFill="1" applyBorder="1"/>
    <xf numFmtId="49" fontId="23" fillId="0" borderId="50" xfId="0" applyNumberFormat="1" applyFont="1" applyFill="1" applyBorder="1" applyAlignment="1">
      <alignment horizontal="left"/>
    </xf>
    <xf numFmtId="0" fontId="23" fillId="0" borderId="49" xfId="0" applyFont="1" applyFill="1" applyBorder="1" applyAlignment="1">
      <alignment horizontal="left"/>
    </xf>
    <xf numFmtId="0" fontId="23" fillId="0" borderId="39" xfId="0" applyFont="1" applyFill="1" applyBorder="1"/>
    <xf numFmtId="0" fontId="23" fillId="0" borderId="51" xfId="0" applyFont="1" applyFill="1" applyBorder="1" applyAlignment="1"/>
    <xf numFmtId="49" fontId="23" fillId="0" borderId="52" xfId="0" applyNumberFormat="1" applyFont="1" applyFill="1" applyBorder="1" applyAlignment="1">
      <alignment horizontal="left"/>
    </xf>
    <xf numFmtId="0" fontId="23" fillId="0" borderId="48" xfId="0" applyFont="1" applyFill="1" applyBorder="1"/>
    <xf numFmtId="0" fontId="23" fillId="0" borderId="46" xfId="0" applyFont="1" applyFill="1" applyBorder="1"/>
    <xf numFmtId="0" fontId="4" fillId="0" borderId="46" xfId="0" applyFont="1" applyFill="1" applyBorder="1"/>
    <xf numFmtId="3" fontId="21" fillId="0" borderId="51" xfId="0" applyNumberFormat="1" applyFont="1" applyFill="1" applyBorder="1"/>
    <xf numFmtId="3" fontId="24" fillId="0" borderId="51" xfId="0" applyNumberFormat="1" applyFont="1" applyBorder="1"/>
    <xf numFmtId="0" fontId="38" fillId="0" borderId="48" xfId="0" applyFont="1" applyFill="1" applyBorder="1" applyAlignment="1">
      <alignment horizontal="left"/>
    </xf>
    <xf numFmtId="49" fontId="38" fillId="0" borderId="47" xfId="0" applyNumberFormat="1" applyFont="1" applyFill="1" applyBorder="1" applyAlignment="1">
      <alignment horizontal="left"/>
    </xf>
    <xf numFmtId="0" fontId="7" fillId="0" borderId="49" xfId="0" applyFont="1" applyFill="1" applyBorder="1" applyAlignment="1">
      <alignment horizontal="left"/>
    </xf>
    <xf numFmtId="0" fontId="23" fillId="0" borderId="53" xfId="0" applyFont="1" applyFill="1" applyBorder="1"/>
    <xf numFmtId="0" fontId="7" fillId="0" borderId="48" xfId="0" applyFont="1" applyFill="1" applyBorder="1" applyAlignment="1">
      <alignment horizontal="left"/>
    </xf>
    <xf numFmtId="0" fontId="7" fillId="0" borderId="51" xfId="0" applyFont="1" applyFill="1" applyBorder="1"/>
    <xf numFmtId="0" fontId="21" fillId="0" borderId="50" xfId="0" applyFont="1" applyBorder="1"/>
    <xf numFmtId="3" fontId="13" fillId="0" borderId="53" xfId="0" applyNumberFormat="1" applyFont="1" applyBorder="1"/>
    <xf numFmtId="0" fontId="4" fillId="0" borderId="52" xfId="0" applyFont="1" applyFill="1" applyBorder="1" applyAlignment="1">
      <alignment horizontal="center"/>
    </xf>
    <xf numFmtId="3" fontId="4" fillId="0" borderId="47" xfId="0" applyNumberFormat="1" applyFont="1" applyBorder="1"/>
    <xf numFmtId="0" fontId="4" fillId="0" borderId="49" xfId="0" applyFont="1" applyFill="1" applyBorder="1" applyAlignment="1">
      <alignment horizontal="center"/>
    </xf>
    <xf numFmtId="3" fontId="4" fillId="0" borderId="49" xfId="0" applyNumberFormat="1" applyFont="1" applyBorder="1"/>
    <xf numFmtId="0" fontId="21" fillId="0" borderId="40" xfId="0" applyFont="1" applyBorder="1" applyAlignment="1">
      <alignment horizontal="center"/>
    </xf>
    <xf numFmtId="0" fontId="21" fillId="0" borderId="21" xfId="0" applyFont="1" applyBorder="1"/>
    <xf numFmtId="0" fontId="13" fillId="0" borderId="40" xfId="0" applyFont="1" applyBorder="1"/>
    <xf numFmtId="0" fontId="13" fillId="0" borderId="51" xfId="0" applyFont="1" applyBorder="1"/>
    <xf numFmtId="0" fontId="13" fillId="0" borderId="49" xfId="0" applyFont="1" applyBorder="1"/>
    <xf numFmtId="0" fontId="4" fillId="0" borderId="50" xfId="0" applyFont="1" applyBorder="1" applyAlignment="1">
      <alignment horizontal="center"/>
    </xf>
    <xf numFmtId="0" fontId="4" fillId="0" borderId="48" xfId="0" applyFont="1" applyBorder="1"/>
    <xf numFmtId="0" fontId="4" fillId="0" borderId="52" xfId="0" applyFont="1" applyBorder="1"/>
    <xf numFmtId="0" fontId="4" fillId="0" borderId="49" xfId="0" applyFont="1" applyBorder="1" applyAlignment="1">
      <alignment horizontal="center"/>
    </xf>
    <xf numFmtId="0" fontId="4" fillId="0" borderId="50" xfId="0" applyFont="1" applyBorder="1"/>
    <xf numFmtId="3" fontId="4" fillId="0" borderId="53" xfId="0" applyNumberFormat="1" applyFont="1" applyBorder="1"/>
    <xf numFmtId="0" fontId="21" fillId="0" borderId="48" xfId="0" applyFont="1" applyBorder="1" applyAlignment="1">
      <alignment horizontal="center"/>
    </xf>
    <xf numFmtId="0" fontId="21" fillId="0" borderId="48" xfId="0" applyFont="1" applyFill="1" applyBorder="1" applyAlignment="1">
      <alignment wrapText="1"/>
    </xf>
    <xf numFmtId="0" fontId="7" fillId="0" borderId="48" xfId="0" applyFont="1" applyBorder="1"/>
    <xf numFmtId="0" fontId="21" fillId="0" borderId="4" xfId="0" applyFont="1" applyBorder="1" applyAlignment="1">
      <alignment horizontal="center"/>
    </xf>
    <xf numFmtId="0" fontId="7" fillId="0" borderId="4" xfId="0" applyFont="1" applyBorder="1"/>
    <xf numFmtId="0" fontId="21" fillId="0" borderId="40" xfId="0" applyFont="1" applyBorder="1"/>
    <xf numFmtId="0" fontId="7" fillId="0" borderId="40" xfId="0" applyFont="1" applyBorder="1"/>
    <xf numFmtId="3" fontId="21" fillId="0" borderId="39" xfId="0" applyNumberFormat="1" applyFont="1" applyFill="1" applyBorder="1"/>
    <xf numFmtId="49" fontId="12" fillId="0" borderId="60" xfId="0" applyNumberFormat="1" applyFont="1" applyFill="1" applyBorder="1" applyAlignment="1">
      <alignment horizontal="center"/>
    </xf>
    <xf numFmtId="0" fontId="13" fillId="0" borderId="55" xfId="0" applyFont="1" applyFill="1" applyBorder="1" applyAlignment="1">
      <alignment horizontal="left"/>
    </xf>
    <xf numFmtId="0" fontId="13" fillId="0" borderId="58" xfId="0" applyFont="1" applyFill="1" applyBorder="1" applyAlignment="1">
      <alignment horizontal="left"/>
    </xf>
    <xf numFmtId="0" fontId="7" fillId="0" borderId="55" xfId="0" applyFont="1" applyBorder="1"/>
    <xf numFmtId="3" fontId="33" fillId="0" borderId="58" xfId="0" applyNumberFormat="1" applyFont="1" applyBorder="1"/>
    <xf numFmtId="0" fontId="13" fillId="0" borderId="39" xfId="1" applyFont="1" applyFill="1" applyBorder="1"/>
    <xf numFmtId="3" fontId="13" fillId="0" borderId="51" xfId="1" applyNumberFormat="1" applyFont="1" applyFill="1" applyBorder="1"/>
    <xf numFmtId="49" fontId="4" fillId="0" borderId="56" xfId="1" applyNumberFormat="1" applyFont="1" applyFill="1" applyBorder="1" applyAlignment="1">
      <alignment horizontal="center"/>
    </xf>
    <xf numFmtId="49" fontId="4" fillId="0" borderId="50" xfId="1" applyNumberFormat="1" applyFont="1" applyFill="1" applyBorder="1" applyAlignment="1">
      <alignment horizontal="left"/>
    </xf>
    <xf numFmtId="0" fontId="4" fillId="0" borderId="49" xfId="1" applyFont="1" applyFill="1" applyBorder="1" applyAlignment="1">
      <alignment vertical="top"/>
    </xf>
    <xf numFmtId="0" fontId="4" fillId="0" borderId="51" xfId="1" applyFont="1" applyFill="1" applyBorder="1" applyAlignment="1">
      <alignment vertical="top" wrapText="1"/>
    </xf>
    <xf numFmtId="0" fontId="4" fillId="0" borderId="51" xfId="1" applyFont="1" applyFill="1" applyBorder="1" applyAlignment="1">
      <alignment horizontal="right" vertical="top"/>
    </xf>
    <xf numFmtId="49" fontId="4" fillId="0" borderId="45" xfId="1" applyNumberFormat="1" applyFont="1" applyFill="1" applyBorder="1" applyAlignment="1">
      <alignment horizontal="center"/>
    </xf>
    <xf numFmtId="49" fontId="4" fillId="0" borderId="40" xfId="1" applyNumberFormat="1" applyFont="1" applyFill="1" applyBorder="1" applyAlignment="1">
      <alignment horizontal="left"/>
    </xf>
    <xf numFmtId="0" fontId="4" fillId="0" borderId="51" xfId="1" applyFont="1" applyFill="1" applyBorder="1"/>
    <xf numFmtId="49" fontId="4" fillId="0" borderId="20" xfId="1" applyNumberFormat="1" applyFont="1" applyFill="1" applyBorder="1" applyAlignment="1">
      <alignment horizontal="center"/>
    </xf>
    <xf numFmtId="0" fontId="13" fillId="0" borderId="34" xfId="1" applyFont="1" applyFill="1" applyBorder="1"/>
    <xf numFmtId="0" fontId="4" fillId="0" borderId="0" xfId="1" applyFont="1" applyFill="1" applyBorder="1"/>
    <xf numFmtId="0" fontId="13" fillId="0" borderId="51" xfId="1" applyFont="1" applyFill="1" applyBorder="1"/>
    <xf numFmtId="3" fontId="13" fillId="0" borderId="51" xfId="1" applyNumberFormat="1" applyFont="1" applyFill="1" applyBorder="1" applyAlignment="1">
      <alignment horizontal="right" vertical="top"/>
    </xf>
    <xf numFmtId="0" fontId="7" fillId="0" borderId="51" xfId="1" applyFont="1" applyFill="1" applyBorder="1"/>
    <xf numFmtId="0" fontId="4" fillId="0" borderId="60" xfId="1" applyFont="1" applyFill="1" applyBorder="1"/>
    <xf numFmtId="0" fontId="4" fillId="0" borderId="50" xfId="1" applyFont="1" applyFill="1" applyBorder="1"/>
    <xf numFmtId="3" fontId="21" fillId="0" borderId="51" xfId="1" applyNumberFormat="1" applyFont="1" applyFill="1" applyBorder="1"/>
    <xf numFmtId="49" fontId="13" fillId="0" borderId="8" xfId="0" applyNumberFormat="1" applyFont="1" applyFill="1" applyBorder="1" applyAlignment="1">
      <alignment horizontal="center"/>
    </xf>
    <xf numFmtId="0" fontId="33" fillId="0" borderId="50" xfId="0" applyFont="1" applyFill="1" applyBorder="1" applyAlignment="1">
      <alignment horizontal="left"/>
    </xf>
    <xf numFmtId="0" fontId="33" fillId="0" borderId="40" xfId="0" applyFont="1" applyFill="1" applyBorder="1" applyAlignment="1">
      <alignment horizontal="left"/>
    </xf>
    <xf numFmtId="0" fontId="21" fillId="0" borderId="34" xfId="0" applyFont="1" applyFill="1" applyBorder="1" applyAlignment="1">
      <alignment horizontal="left"/>
    </xf>
    <xf numFmtId="0" fontId="21" fillId="0" borderId="40" xfId="0" applyFont="1" applyFill="1" applyBorder="1" applyAlignment="1">
      <alignment horizontal="left"/>
    </xf>
    <xf numFmtId="0" fontId="21" fillId="0" borderId="34" xfId="0" applyFont="1" applyFill="1" applyBorder="1" applyAlignment="1">
      <alignment wrapText="1"/>
    </xf>
    <xf numFmtId="0" fontId="21" fillId="0" borderId="20" xfId="0" applyFont="1" applyFill="1" applyBorder="1"/>
    <xf numFmtId="0" fontId="21" fillId="0" borderId="34" xfId="0" applyFont="1" applyFill="1" applyBorder="1"/>
    <xf numFmtId="0" fontId="21" fillId="0" borderId="53" xfId="0" applyFont="1" applyFill="1" applyBorder="1" applyAlignment="1">
      <alignment wrapText="1"/>
    </xf>
    <xf numFmtId="0" fontId="21" fillId="0" borderId="31" xfId="0" applyFont="1" applyFill="1" applyBorder="1"/>
    <xf numFmtId="0" fontId="21" fillId="0" borderId="53" xfId="0" applyFont="1" applyBorder="1"/>
    <xf numFmtId="0" fontId="21" fillId="0" borderId="59" xfId="0" applyFont="1" applyFill="1" applyBorder="1"/>
    <xf numFmtId="0" fontId="33" fillId="0" borderId="36" xfId="0" applyFont="1" applyFill="1" applyBorder="1" applyAlignment="1">
      <alignment horizontal="left"/>
    </xf>
    <xf numFmtId="0" fontId="33" fillId="0" borderId="49" xfId="0" applyFont="1" applyFill="1" applyBorder="1" applyAlignment="1">
      <alignment horizontal="left"/>
    </xf>
    <xf numFmtId="0" fontId="21" fillId="0" borderId="56" xfId="0" applyFont="1" applyFill="1" applyBorder="1"/>
    <xf numFmtId="0" fontId="21" fillId="0" borderId="53" xfId="0" applyFont="1" applyFill="1" applyBorder="1"/>
    <xf numFmtId="164" fontId="42" fillId="0" borderId="48" xfId="0" applyNumberFormat="1" applyFont="1" applyBorder="1"/>
    <xf numFmtId="164" fontId="42" fillId="0" borderId="4" xfId="0" applyNumberFormat="1" applyFont="1" applyBorder="1"/>
    <xf numFmtId="0" fontId="42" fillId="0" borderId="4" xfId="0" applyFont="1" applyBorder="1"/>
    <xf numFmtId="4" fontId="42" fillId="0" borderId="4" xfId="0" applyNumberFormat="1" applyFont="1" applyBorder="1"/>
    <xf numFmtId="164" fontId="42" fillId="0" borderId="49" xfId="0" applyNumberFormat="1" applyFont="1" applyBorder="1"/>
    <xf numFmtId="4" fontId="42" fillId="0" borderId="61" xfId="0" applyNumberFormat="1" applyFont="1" applyFill="1" applyBorder="1"/>
    <xf numFmtId="3" fontId="42" fillId="0" borderId="49" xfId="0" applyNumberFormat="1" applyFont="1" applyBorder="1"/>
    <xf numFmtId="3" fontId="42" fillId="0" borderId="4" xfId="0" applyNumberFormat="1" applyFont="1" applyBorder="1"/>
    <xf numFmtId="4" fontId="42" fillId="0" borderId="49" xfId="0" applyNumberFormat="1" applyFont="1" applyBorder="1"/>
    <xf numFmtId="0" fontId="42" fillId="0" borderId="49" xfId="0" applyFont="1" applyBorder="1"/>
    <xf numFmtId="0" fontId="42" fillId="0" borderId="0" xfId="0" applyFont="1" applyBorder="1"/>
    <xf numFmtId="164" fontId="42" fillId="0" borderId="55" xfId="0" applyNumberFormat="1" applyFont="1" applyBorder="1"/>
    <xf numFmtId="0" fontId="42" fillId="0" borderId="55" xfId="0" applyFont="1" applyBorder="1"/>
    <xf numFmtId="0" fontId="42" fillId="0" borderId="32" xfId="0" applyFont="1" applyBorder="1"/>
    <xf numFmtId="164" fontId="42" fillId="0" borderId="24" xfId="0" applyNumberFormat="1" applyFont="1" applyBorder="1" applyAlignment="1">
      <alignment horizontal="right" vertical="center"/>
    </xf>
    <xf numFmtId="164" fontId="44" fillId="0" borderId="0" xfId="0" applyNumberFormat="1" applyFont="1"/>
    <xf numFmtId="3" fontId="44" fillId="0" borderId="0" xfId="0" applyNumberFormat="1" applyFont="1"/>
    <xf numFmtId="4" fontId="42" fillId="0" borderId="61" xfId="0" applyNumberFormat="1" applyFont="1" applyBorder="1"/>
    <xf numFmtId="0" fontId="42" fillId="0" borderId="61" xfId="0" applyFont="1" applyBorder="1"/>
    <xf numFmtId="3" fontId="42" fillId="0" borderId="55" xfId="0" applyNumberFormat="1" applyFont="1" applyBorder="1"/>
    <xf numFmtId="4" fontId="42" fillId="0" borderId="55" xfId="0" applyNumberFormat="1" applyFont="1" applyBorder="1"/>
    <xf numFmtId="0" fontId="42" fillId="0" borderId="62" xfId="0" applyFont="1" applyBorder="1"/>
    <xf numFmtId="164" fontId="46" fillId="0" borderId="49" xfId="0" applyNumberFormat="1" applyFont="1" applyBorder="1"/>
    <xf numFmtId="0" fontId="46" fillId="0" borderId="49" xfId="0" applyFont="1" applyBorder="1"/>
    <xf numFmtId="4" fontId="47" fillId="0" borderId="61" xfId="0" applyNumberFormat="1" applyFont="1" applyFill="1" applyBorder="1"/>
    <xf numFmtId="4" fontId="46" fillId="0" borderId="61" xfId="0" applyNumberFormat="1" applyFont="1" applyBorder="1"/>
    <xf numFmtId="3" fontId="46" fillId="0" borderId="49" xfId="0" applyNumberFormat="1" applyFont="1" applyBorder="1"/>
    <xf numFmtId="164" fontId="46" fillId="0" borderId="48" xfId="0" applyNumberFormat="1" applyFont="1" applyBorder="1"/>
    <xf numFmtId="164" fontId="42" fillId="0" borderId="0" xfId="0" applyNumberFormat="1" applyFont="1" applyBorder="1"/>
    <xf numFmtId="4" fontId="42" fillId="0" borderId="0" xfId="0" applyNumberFormat="1" applyFont="1" applyBorder="1"/>
    <xf numFmtId="0" fontId="42" fillId="0" borderId="63" xfId="0" applyFont="1" applyBorder="1"/>
    <xf numFmtId="164" fontId="43" fillId="0" borderId="39" xfId="0" applyNumberFormat="1" applyFont="1" applyFill="1" applyBorder="1"/>
    <xf numFmtId="4" fontId="46" fillId="0" borderId="64" xfId="0" applyNumberFormat="1" applyFont="1" applyBorder="1"/>
    <xf numFmtId="164" fontId="46" fillId="0" borderId="46" xfId="0" applyNumberFormat="1" applyFont="1" applyBorder="1"/>
    <xf numFmtId="0" fontId="46" fillId="0" borderId="46" xfId="0" applyFont="1" applyBorder="1"/>
    <xf numFmtId="4" fontId="46" fillId="0" borderId="46" xfId="0" applyNumberFormat="1" applyFont="1" applyBorder="1"/>
    <xf numFmtId="4" fontId="46" fillId="0" borderId="65" xfId="0" applyNumberFormat="1" applyFont="1" applyBorder="1"/>
    <xf numFmtId="2" fontId="42" fillId="0" borderId="49" xfId="0" applyNumberFormat="1" applyFont="1" applyFill="1" applyBorder="1"/>
    <xf numFmtId="2" fontId="46" fillId="0" borderId="49" xfId="0" applyNumberFormat="1" applyFont="1" applyBorder="1"/>
    <xf numFmtId="4" fontId="47" fillId="0" borderId="46" xfId="0" applyNumberFormat="1" applyFont="1" applyFill="1" applyBorder="1"/>
    <xf numFmtId="0" fontId="4" fillId="0" borderId="52" xfId="0" applyFont="1" applyBorder="1" applyAlignment="1">
      <alignment horizontal="left" wrapText="1"/>
    </xf>
    <xf numFmtId="49" fontId="4" fillId="0" borderId="48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0" fontId="4" fillId="0" borderId="40" xfId="0" applyFont="1" applyBorder="1" applyAlignment="1">
      <alignment horizontal="left" wrapText="1"/>
    </xf>
    <xf numFmtId="49" fontId="12" fillId="0" borderId="23" xfId="0" applyNumberFormat="1" applyFont="1" applyFill="1" applyBorder="1" applyAlignment="1">
      <alignment horizontal="center"/>
    </xf>
    <xf numFmtId="49" fontId="21" fillId="0" borderId="4" xfId="0" applyNumberFormat="1" applyFont="1" applyFill="1" applyBorder="1" applyAlignment="1">
      <alignment horizontal="center"/>
    </xf>
    <xf numFmtId="49" fontId="21" fillId="0" borderId="48" xfId="0" applyNumberFormat="1" applyFont="1" applyFill="1" applyBorder="1" applyAlignment="1">
      <alignment horizontal="center"/>
    </xf>
    <xf numFmtId="0" fontId="35" fillId="0" borderId="46" xfId="0" applyFont="1" applyBorder="1" applyAlignment="1">
      <alignment horizontal="left" vertical="center" wrapText="1"/>
    </xf>
    <xf numFmtId="3" fontId="21" fillId="0" borderId="47" xfId="0" applyNumberFormat="1" applyFont="1" applyBorder="1" applyAlignment="1">
      <alignment horizontal="right" vertical="center"/>
    </xf>
    <xf numFmtId="0" fontId="35" fillId="0" borderId="39" xfId="0" applyFont="1" applyBorder="1" applyAlignment="1">
      <alignment horizontal="left" vertical="center" wrapText="1"/>
    </xf>
    <xf numFmtId="3" fontId="21" fillId="0" borderId="34" xfId="0" applyNumberFormat="1" applyFont="1" applyBorder="1" applyAlignment="1">
      <alignment horizontal="right" vertical="center"/>
    </xf>
    <xf numFmtId="164" fontId="21" fillId="0" borderId="49" xfId="0" applyNumberFormat="1" applyFont="1" applyBorder="1"/>
    <xf numFmtId="164" fontId="21" fillId="0" borderId="48" xfId="0" applyNumberFormat="1" applyFont="1" applyBorder="1"/>
    <xf numFmtId="164" fontId="21" fillId="0" borderId="49" xfId="0" applyNumberFormat="1" applyFont="1" applyFill="1" applyBorder="1"/>
    <xf numFmtId="0" fontId="21" fillId="0" borderId="48" xfId="0" applyFont="1" applyBorder="1"/>
    <xf numFmtId="4" fontId="21" fillId="0" borderId="48" xfId="0" applyNumberFormat="1" applyFont="1" applyFill="1" applyBorder="1"/>
    <xf numFmtId="4" fontId="21" fillId="0" borderId="49" xfId="0" applyNumberFormat="1" applyFont="1" applyFill="1" applyBorder="1"/>
    <xf numFmtId="4" fontId="21" fillId="0" borderId="61" xfId="0" applyNumberFormat="1" applyFont="1" applyFill="1" applyBorder="1"/>
    <xf numFmtId="164" fontId="21" fillId="0" borderId="55" xfId="0" applyNumberFormat="1" applyFont="1" applyBorder="1"/>
    <xf numFmtId="164" fontId="21" fillId="0" borderId="48" xfId="0" applyNumberFormat="1" applyFont="1" applyFill="1" applyBorder="1"/>
    <xf numFmtId="164" fontId="21" fillId="0" borderId="39" xfId="0" applyNumberFormat="1" applyFont="1" applyFill="1" applyBorder="1"/>
    <xf numFmtId="0" fontId="33" fillId="0" borderId="49" xfId="0" applyFont="1" applyFill="1" applyBorder="1" applyAlignment="1">
      <alignment horizontal="center"/>
    </xf>
    <xf numFmtId="0" fontId="33" fillId="0" borderId="50" xfId="0" applyFont="1" applyFill="1" applyBorder="1" applyAlignment="1">
      <alignment horizontal="center"/>
    </xf>
    <xf numFmtId="164" fontId="13" fillId="0" borderId="46" xfId="0" applyNumberFormat="1" applyFont="1" applyFill="1" applyBorder="1"/>
    <xf numFmtId="164" fontId="21" fillId="0" borderId="49" xfId="0" applyNumberFormat="1" applyFont="1" applyBorder="1" applyAlignment="1">
      <alignment horizontal="right" vertical="center"/>
    </xf>
    <xf numFmtId="164" fontId="21" fillId="0" borderId="48" xfId="0" applyNumberFormat="1" applyFont="1" applyBorder="1" applyAlignment="1">
      <alignment horizontal="right" vertical="center"/>
    </xf>
    <xf numFmtId="164" fontId="33" fillId="0" borderId="49" xfId="0" applyNumberFormat="1" applyFont="1" applyBorder="1"/>
    <xf numFmtId="164" fontId="21" fillId="0" borderId="2" xfId="0" applyNumberFormat="1" applyFont="1" applyBorder="1" applyAlignment="1">
      <alignment horizontal="right" vertical="center"/>
    </xf>
    <xf numFmtId="164" fontId="21" fillId="0" borderId="4" xfId="0" applyNumberFormat="1" applyFont="1" applyBorder="1" applyAlignment="1">
      <alignment horizontal="right" vertical="center"/>
    </xf>
    <xf numFmtId="164" fontId="13" fillId="0" borderId="51" xfId="0" applyNumberFormat="1" applyFont="1" applyFill="1" applyBorder="1"/>
    <xf numFmtId="3" fontId="21" fillId="0" borderId="48" xfId="0" applyNumberFormat="1" applyFont="1" applyFill="1" applyBorder="1"/>
    <xf numFmtId="4" fontId="28" fillId="0" borderId="14" xfId="0" applyNumberFormat="1" applyFont="1" applyBorder="1"/>
    <xf numFmtId="3" fontId="21" fillId="0" borderId="49" xfId="0" applyNumberFormat="1" applyFont="1" applyBorder="1"/>
    <xf numFmtId="4" fontId="21" fillId="0" borderId="49" xfId="0" applyNumberFormat="1" applyFont="1" applyBorder="1"/>
    <xf numFmtId="4" fontId="13" fillId="0" borderId="51" xfId="0" applyNumberFormat="1" applyFont="1" applyFill="1" applyBorder="1"/>
    <xf numFmtId="4" fontId="13" fillId="0" borderId="61" xfId="0" applyNumberFormat="1" applyFont="1" applyFill="1" applyBorder="1"/>
    <xf numFmtId="4" fontId="4" fillId="0" borderId="51" xfId="0" applyNumberFormat="1" applyFont="1" applyFill="1" applyBorder="1"/>
    <xf numFmtId="4" fontId="4" fillId="0" borderId="32" xfId="0" applyNumberFormat="1" applyFont="1" applyFill="1" applyBorder="1"/>
    <xf numFmtId="4" fontId="33" fillId="0" borderId="49" xfId="0" applyNumberFormat="1" applyFont="1" applyBorder="1"/>
    <xf numFmtId="2" fontId="33" fillId="0" borderId="61" xfId="0" applyNumberFormat="1" applyFont="1" applyFill="1" applyBorder="1"/>
    <xf numFmtId="2" fontId="21" fillId="0" borderId="61" xfId="0" applyNumberFormat="1" applyFont="1" applyFill="1" applyBorder="1"/>
    <xf numFmtId="4" fontId="33" fillId="0" borderId="65" xfId="0" applyNumberFormat="1" applyFont="1" applyBorder="1" applyAlignment="1">
      <alignment horizontal="right" vertical="center"/>
    </xf>
    <xf numFmtId="4" fontId="21" fillId="0" borderId="2" xfId="0" applyNumberFormat="1" applyFont="1" applyFill="1" applyBorder="1" applyAlignment="1">
      <alignment horizontal="right" vertical="center"/>
    </xf>
    <xf numFmtId="4" fontId="21" fillId="0" borderId="9" xfId="0" applyNumberFormat="1" applyFont="1" applyBorder="1" applyAlignment="1">
      <alignment horizontal="right" vertical="center"/>
    </xf>
    <xf numFmtId="4" fontId="21" fillId="0" borderId="4" xfId="0" applyNumberFormat="1" applyFont="1" applyFill="1" applyBorder="1" applyAlignment="1">
      <alignment horizontal="right" vertical="center"/>
    </xf>
    <xf numFmtId="4" fontId="21" fillId="0" borderId="63" xfId="0" applyNumberFormat="1" applyFont="1" applyBorder="1" applyAlignment="1">
      <alignment horizontal="right" vertical="center"/>
    </xf>
    <xf numFmtId="4" fontId="21" fillId="0" borderId="48" xfId="0" applyNumberFormat="1" applyFont="1" applyFill="1" applyBorder="1" applyAlignment="1">
      <alignment horizontal="right" vertical="center"/>
    </xf>
    <xf numFmtId="4" fontId="21" fillId="0" borderId="61" xfId="0" applyNumberFormat="1" applyFont="1" applyBorder="1" applyAlignment="1">
      <alignment horizontal="right" vertical="center"/>
    </xf>
    <xf numFmtId="3" fontId="21" fillId="0" borderId="3" xfId="0" applyNumberFormat="1" applyFont="1" applyBorder="1" applyAlignment="1">
      <alignment horizontal="right" vertical="center"/>
    </xf>
    <xf numFmtId="4" fontId="21" fillId="0" borderId="3" xfId="0" applyNumberFormat="1" applyFont="1" applyFill="1" applyBorder="1" applyAlignment="1">
      <alignment horizontal="right" vertical="center"/>
    </xf>
    <xf numFmtId="4" fontId="21" fillId="0" borderId="12" xfId="0" applyNumberFormat="1" applyFont="1" applyBorder="1" applyAlignment="1">
      <alignment horizontal="right" vertical="center"/>
    </xf>
    <xf numFmtId="0" fontId="4" fillId="0" borderId="50" xfId="1" applyFont="1" applyFill="1" applyBorder="1" applyAlignment="1">
      <alignment horizontal="left"/>
    </xf>
    <xf numFmtId="164" fontId="13" fillId="0" borderId="49" xfId="0" applyNumberFormat="1" applyFont="1" applyFill="1" applyBorder="1"/>
    <xf numFmtId="4" fontId="13" fillId="0" borderId="49" xfId="0" applyNumberFormat="1" applyFont="1" applyFill="1" applyBorder="1"/>
    <xf numFmtId="164" fontId="4" fillId="0" borderId="49" xfId="0" applyNumberFormat="1" applyFont="1" applyFill="1" applyBorder="1"/>
    <xf numFmtId="4" fontId="4" fillId="0" borderId="49" xfId="0" applyNumberFormat="1" applyFont="1" applyFill="1" applyBorder="1"/>
    <xf numFmtId="4" fontId="4" fillId="0" borderId="61" xfId="0" applyNumberFormat="1" applyFont="1" applyFill="1" applyBorder="1"/>
    <xf numFmtId="3" fontId="24" fillId="0" borderId="49" xfId="0" applyNumberFormat="1" applyFont="1" applyBorder="1"/>
    <xf numFmtId="164" fontId="13" fillId="0" borderId="39" xfId="0" applyNumberFormat="1" applyFont="1" applyFill="1" applyBorder="1"/>
    <xf numFmtId="4" fontId="13" fillId="0" borderId="39" xfId="0" applyNumberFormat="1" applyFont="1" applyFill="1" applyBorder="1"/>
    <xf numFmtId="4" fontId="13" fillId="0" borderId="32" xfId="0" applyNumberFormat="1" applyFont="1" applyFill="1" applyBorder="1"/>
    <xf numFmtId="4" fontId="4" fillId="0" borderId="39" xfId="0" applyNumberFormat="1" applyFont="1" applyFill="1" applyBorder="1"/>
    <xf numFmtId="164" fontId="24" fillId="0" borderId="49" xfId="0" applyNumberFormat="1" applyFont="1" applyFill="1" applyBorder="1"/>
    <xf numFmtId="3" fontId="24" fillId="0" borderId="49" xfId="0" applyNumberFormat="1" applyFont="1" applyFill="1" applyBorder="1"/>
    <xf numFmtId="4" fontId="38" fillId="0" borderId="39" xfId="0" applyNumberFormat="1" applyFont="1" applyFill="1" applyBorder="1"/>
    <xf numFmtId="2" fontId="24" fillId="0" borderId="61" xfId="0" applyNumberFormat="1" applyFont="1" applyFill="1" applyBorder="1"/>
    <xf numFmtId="2" fontId="21" fillId="0" borderId="64" xfId="0" applyNumberFormat="1" applyFont="1" applyFill="1" applyBorder="1"/>
    <xf numFmtId="164" fontId="24" fillId="0" borderId="49" xfId="0" applyNumberFormat="1" applyFont="1" applyFill="1" applyBorder="1" applyAlignment="1">
      <alignment vertical="center"/>
    </xf>
    <xf numFmtId="3" fontId="24" fillId="0" borderId="49" xfId="0" applyNumberFormat="1" applyFont="1" applyFill="1" applyBorder="1" applyAlignment="1">
      <alignment vertical="center"/>
    </xf>
    <xf numFmtId="4" fontId="38" fillId="0" borderId="49" xfId="0" applyNumberFormat="1" applyFont="1" applyFill="1" applyBorder="1" applyAlignment="1">
      <alignment vertical="center" wrapText="1"/>
    </xf>
    <xf numFmtId="2" fontId="24" fillId="0" borderId="61" xfId="0" applyNumberFormat="1" applyFont="1" applyFill="1" applyBorder="1" applyAlignment="1">
      <alignment vertical="center"/>
    </xf>
    <xf numFmtId="4" fontId="24" fillId="0" borderId="49" xfId="0" applyNumberFormat="1" applyFont="1" applyFill="1" applyBorder="1"/>
    <xf numFmtId="4" fontId="24" fillId="0" borderId="49" xfId="0" applyNumberFormat="1" applyFont="1" applyFill="1" applyBorder="1" applyAlignment="1">
      <alignment vertical="center" wrapText="1"/>
    </xf>
    <xf numFmtId="164" fontId="24" fillId="0" borderId="4" xfId="0" applyNumberFormat="1" applyFont="1" applyFill="1" applyBorder="1" applyAlignment="1">
      <alignment vertical="center"/>
    </xf>
    <xf numFmtId="3" fontId="24" fillId="0" borderId="4" xfId="0" applyNumberFormat="1" applyFont="1" applyFill="1" applyBorder="1" applyAlignment="1">
      <alignment vertical="center"/>
    </xf>
    <xf numFmtId="4" fontId="24" fillId="0" borderId="4" xfId="0" applyNumberFormat="1" applyFont="1" applyFill="1" applyBorder="1" applyAlignment="1">
      <alignment vertical="center" wrapText="1"/>
    </xf>
    <xf numFmtId="4" fontId="21" fillId="0" borderId="49" xfId="0" applyNumberFormat="1" applyFont="1" applyFill="1" applyBorder="1" applyAlignment="1">
      <alignment vertical="center"/>
    </xf>
    <xf numFmtId="2" fontId="21" fillId="0" borderId="61" xfId="0" applyNumberFormat="1" applyFont="1" applyFill="1" applyBorder="1" applyAlignment="1">
      <alignment vertical="center"/>
    </xf>
    <xf numFmtId="164" fontId="21" fillId="0" borderId="4" xfId="0" applyNumberFormat="1" applyFont="1" applyFill="1" applyBorder="1" applyAlignment="1">
      <alignment vertical="center"/>
    </xf>
    <xf numFmtId="0" fontId="38" fillId="0" borderId="51" xfId="0" applyFont="1" applyFill="1" applyBorder="1" applyAlignment="1">
      <alignment vertical="center"/>
    </xf>
    <xf numFmtId="4" fontId="24" fillId="0" borderId="49" xfId="0" applyNumberFormat="1" applyFont="1" applyFill="1" applyBorder="1" applyAlignment="1">
      <alignment vertical="center"/>
    </xf>
    <xf numFmtId="0" fontId="0" fillId="0" borderId="51" xfId="0" applyBorder="1"/>
    <xf numFmtId="0" fontId="0" fillId="0" borderId="49" xfId="0" applyBorder="1"/>
    <xf numFmtId="49" fontId="38" fillId="0" borderId="39" xfId="0" applyNumberFormat="1" applyFont="1" applyFill="1" applyBorder="1"/>
    <xf numFmtId="3" fontId="38" fillId="0" borderId="49" xfId="0" applyNumberFormat="1" applyFont="1" applyFill="1" applyBorder="1"/>
    <xf numFmtId="2" fontId="24" fillId="0" borderId="49" xfId="0" applyNumberFormat="1" applyFont="1" applyFill="1" applyBorder="1"/>
    <xf numFmtId="4" fontId="24" fillId="0" borderId="4" xfId="0" applyNumberFormat="1" applyFont="1" applyFill="1" applyBorder="1" applyAlignment="1">
      <alignment vertical="center"/>
    </xf>
    <xf numFmtId="164" fontId="5" fillId="0" borderId="15" xfId="0" applyNumberFormat="1" applyFont="1" applyFill="1" applyBorder="1"/>
    <xf numFmtId="4" fontId="5" fillId="0" borderId="15" xfId="0" applyNumberFormat="1" applyFont="1" applyFill="1" applyBorder="1"/>
    <xf numFmtId="4" fontId="5" fillId="0" borderId="66" xfId="0" applyNumberFormat="1" applyFont="1" applyFill="1" applyBorder="1"/>
    <xf numFmtId="164" fontId="13" fillId="0" borderId="48" xfId="0" applyNumberFormat="1" applyFont="1" applyFill="1" applyBorder="1"/>
    <xf numFmtId="4" fontId="13" fillId="0" borderId="48" xfId="0" applyNumberFormat="1" applyFont="1" applyFill="1" applyBorder="1"/>
    <xf numFmtId="4" fontId="13" fillId="0" borderId="64" xfId="0" applyNumberFormat="1" applyFont="1" applyFill="1" applyBorder="1"/>
    <xf numFmtId="164" fontId="21" fillId="0" borderId="52" xfId="0" applyNumberFormat="1" applyFont="1" applyBorder="1" applyAlignment="1">
      <alignment horizontal="right" vertical="center"/>
    </xf>
    <xf numFmtId="4" fontId="21" fillId="0" borderId="48" xfId="0" applyNumberFormat="1" applyFont="1" applyBorder="1" applyAlignment="1">
      <alignment horizontal="right" vertical="center"/>
    </xf>
    <xf numFmtId="4" fontId="21" fillId="0" borderId="64" xfId="0" applyNumberFormat="1" applyFont="1" applyBorder="1" applyAlignment="1">
      <alignment horizontal="right" vertical="center"/>
    </xf>
    <xf numFmtId="164" fontId="21" fillId="0" borderId="40" xfId="0" applyNumberFormat="1" applyFont="1" applyBorder="1" applyAlignment="1">
      <alignment horizontal="right" vertical="center"/>
    </xf>
    <xf numFmtId="4" fontId="21" fillId="0" borderId="4" xfId="0" applyNumberFormat="1" applyFont="1" applyBorder="1" applyAlignment="1">
      <alignment horizontal="right" vertical="center"/>
    </xf>
    <xf numFmtId="4" fontId="21" fillId="0" borderId="32" xfId="0" applyNumberFormat="1" applyFont="1" applyBorder="1" applyAlignment="1">
      <alignment horizontal="right" vertical="center"/>
    </xf>
    <xf numFmtId="4" fontId="21" fillId="0" borderId="67" xfId="0" applyNumberFormat="1" applyFont="1" applyBorder="1" applyAlignment="1">
      <alignment horizontal="right" vertical="center"/>
    </xf>
    <xf numFmtId="4" fontId="21" fillId="0" borderId="49" xfId="0" applyNumberFormat="1" applyFont="1" applyBorder="1" applyAlignment="1">
      <alignment horizontal="right" vertical="center"/>
    </xf>
    <xf numFmtId="4" fontId="21" fillId="0" borderId="65" xfId="0" applyNumberFormat="1" applyFont="1" applyBorder="1" applyAlignment="1">
      <alignment horizontal="right" vertical="center"/>
    </xf>
    <xf numFmtId="164" fontId="21" fillId="0" borderId="48" xfId="0" applyNumberFormat="1" applyFont="1" applyFill="1" applyBorder="1" applyAlignment="1">
      <alignment horizontal="right" vertical="center"/>
    </xf>
    <xf numFmtId="164" fontId="21" fillId="0" borderId="4" xfId="0" applyNumberFormat="1" applyFont="1" applyFill="1" applyBorder="1" applyAlignment="1">
      <alignment horizontal="right" vertical="center"/>
    </xf>
    <xf numFmtId="3" fontId="21" fillId="0" borderId="4" xfId="0" applyNumberFormat="1" applyFont="1" applyFill="1" applyBorder="1" applyAlignment="1">
      <alignment horizontal="right" vertical="center"/>
    </xf>
    <xf numFmtId="164" fontId="21" fillId="0" borderId="49" xfId="0" applyNumberFormat="1" applyFont="1" applyBorder="1" applyAlignment="1">
      <alignment vertical="center"/>
    </xf>
    <xf numFmtId="3" fontId="21" fillId="0" borderId="49" xfId="0" applyNumberFormat="1" applyFont="1" applyBorder="1" applyAlignment="1">
      <alignment vertical="center"/>
    </xf>
    <xf numFmtId="4" fontId="21" fillId="0" borderId="49" xfId="0" applyNumberFormat="1" applyFont="1" applyBorder="1" applyAlignment="1">
      <alignment vertical="center"/>
    </xf>
    <xf numFmtId="4" fontId="21" fillId="0" borderId="65" xfId="0" applyNumberFormat="1" applyFont="1" applyBorder="1" applyAlignment="1">
      <alignment vertical="center"/>
    </xf>
    <xf numFmtId="164" fontId="21" fillId="0" borderId="2" xfId="0" applyNumberFormat="1" applyFont="1" applyFill="1" applyBorder="1" applyAlignment="1">
      <alignment horizontal="right" vertical="center"/>
    </xf>
    <xf numFmtId="3" fontId="21" fillId="0" borderId="2" xfId="0" applyNumberFormat="1" applyFont="1" applyFill="1" applyBorder="1" applyAlignment="1">
      <alignment horizontal="right" vertical="center"/>
    </xf>
    <xf numFmtId="4" fontId="21" fillId="0" borderId="9" xfId="0" applyNumberFormat="1" applyFont="1" applyFill="1" applyBorder="1" applyAlignment="1">
      <alignment horizontal="right" vertical="center"/>
    </xf>
    <xf numFmtId="4" fontId="21" fillId="0" borderId="32" xfId="0" applyNumberFormat="1" applyFont="1" applyFill="1" applyBorder="1" applyAlignment="1">
      <alignment horizontal="right" vertical="center"/>
    </xf>
    <xf numFmtId="164" fontId="5" fillId="0" borderId="33" xfId="0" applyNumberFormat="1" applyFont="1" applyFill="1" applyBorder="1"/>
    <xf numFmtId="4" fontId="5" fillId="0" borderId="33" xfId="0" applyNumberFormat="1" applyFont="1" applyFill="1" applyBorder="1"/>
    <xf numFmtId="4" fontId="5" fillId="0" borderId="68" xfId="0" applyNumberFormat="1" applyFont="1" applyFill="1" applyBorder="1"/>
    <xf numFmtId="4" fontId="29" fillId="0" borderId="0" xfId="0" applyNumberFormat="1" applyFont="1"/>
    <xf numFmtId="164" fontId="24" fillId="0" borderId="49" xfId="0" applyNumberFormat="1" applyFont="1" applyBorder="1"/>
    <xf numFmtId="4" fontId="38" fillId="0" borderId="51" xfId="0" applyNumberFormat="1" applyFont="1" applyFill="1" applyBorder="1"/>
    <xf numFmtId="4" fontId="38" fillId="0" borderId="61" xfId="0" applyNumberFormat="1" applyFont="1" applyFill="1" applyBorder="1"/>
    <xf numFmtId="4" fontId="21" fillId="0" borderId="61" xfId="0" applyNumberFormat="1" applyFont="1" applyBorder="1"/>
    <xf numFmtId="164" fontId="4" fillId="0" borderId="39" xfId="0" applyNumberFormat="1" applyFont="1" applyFill="1" applyBorder="1"/>
    <xf numFmtId="164" fontId="24" fillId="0" borderId="48" xfId="0" applyNumberFormat="1" applyFont="1" applyBorder="1"/>
    <xf numFmtId="3" fontId="24" fillId="0" borderId="48" xfId="0" applyNumberFormat="1" applyFont="1" applyBorder="1"/>
    <xf numFmtId="164" fontId="8" fillId="0" borderId="15" xfId="0" applyNumberFormat="1" applyFont="1" applyFill="1" applyBorder="1"/>
    <xf numFmtId="4" fontId="21" fillId="0" borderId="64" xfId="0" applyNumberFormat="1" applyFont="1" applyBorder="1" applyAlignment="1">
      <alignment vertical="center"/>
    </xf>
    <xf numFmtId="164" fontId="5" fillId="0" borderId="15" xfId="0" applyNumberFormat="1" applyFont="1" applyBorder="1"/>
    <xf numFmtId="4" fontId="5" fillId="0" borderId="15" xfId="0" applyNumberFormat="1" applyFont="1" applyBorder="1"/>
    <xf numFmtId="4" fontId="5" fillId="0" borderId="66" xfId="0" applyNumberFormat="1" applyFont="1" applyBorder="1"/>
    <xf numFmtId="164" fontId="4" fillId="0" borderId="51" xfId="0" applyNumberFormat="1" applyFont="1" applyFill="1" applyBorder="1"/>
    <xf numFmtId="4" fontId="38" fillId="0" borderId="32" xfId="0" applyNumberFormat="1" applyFont="1" applyFill="1" applyBorder="1"/>
    <xf numFmtId="164" fontId="23" fillId="0" borderId="49" xfId="0" applyNumberFormat="1" applyFont="1" applyBorder="1"/>
    <xf numFmtId="3" fontId="23" fillId="0" borderId="49" xfId="0" applyNumberFormat="1" applyFont="1" applyBorder="1"/>
    <xf numFmtId="164" fontId="24" fillId="0" borderId="4" xfId="0" applyNumberFormat="1" applyFont="1" applyBorder="1"/>
    <xf numFmtId="3" fontId="24" fillId="0" borderId="4" xfId="0" applyNumberFormat="1" applyFont="1" applyBorder="1"/>
    <xf numFmtId="4" fontId="38" fillId="0" borderId="4" xfId="0" applyNumberFormat="1" applyFont="1" applyFill="1" applyBorder="1"/>
    <xf numFmtId="4" fontId="24" fillId="0" borderId="63" xfId="0" applyNumberFormat="1" applyFont="1" applyBorder="1"/>
    <xf numFmtId="2" fontId="21" fillId="0" borderId="49" xfId="0" applyNumberFormat="1" applyFont="1" applyFill="1" applyBorder="1"/>
    <xf numFmtId="164" fontId="38" fillId="0" borderId="51" xfId="0" applyNumberFormat="1" applyFont="1" applyFill="1" applyBorder="1"/>
    <xf numFmtId="4" fontId="24" fillId="0" borderId="61" xfId="0" applyNumberFormat="1" applyFont="1" applyFill="1" applyBorder="1"/>
    <xf numFmtId="2" fontId="24" fillId="0" borderId="49" xfId="0" applyNumberFormat="1" applyFont="1" applyBorder="1"/>
    <xf numFmtId="4" fontId="24" fillId="0" borderId="61" xfId="0" applyNumberFormat="1" applyFont="1" applyBorder="1"/>
    <xf numFmtId="164" fontId="38" fillId="0" borderId="49" xfId="0" applyNumberFormat="1" applyFont="1" applyBorder="1"/>
    <xf numFmtId="3" fontId="38" fillId="0" borderId="49" xfId="0" applyNumberFormat="1" applyFont="1" applyBorder="1"/>
    <xf numFmtId="4" fontId="45" fillId="0" borderId="46" xfId="0" applyNumberFormat="1" applyFont="1" applyFill="1" applyBorder="1"/>
    <xf numFmtId="4" fontId="45" fillId="0" borderId="64" xfId="0" applyNumberFormat="1" applyFont="1" applyFill="1" applyBorder="1"/>
    <xf numFmtId="3" fontId="21" fillId="0" borderId="55" xfId="0" applyNumberFormat="1" applyFont="1" applyBorder="1"/>
    <xf numFmtId="4" fontId="38" fillId="0" borderId="62" xfId="0" applyNumberFormat="1" applyFont="1" applyFill="1" applyBorder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/>
    <xf numFmtId="0" fontId="21" fillId="0" borderId="0" xfId="0" applyFont="1" applyFill="1" applyBorder="1"/>
    <xf numFmtId="164" fontId="12" fillId="0" borderId="39" xfId="0" applyNumberFormat="1" applyFont="1" applyFill="1" applyBorder="1"/>
    <xf numFmtId="4" fontId="12" fillId="0" borderId="39" xfId="0" applyNumberFormat="1" applyFont="1" applyFill="1" applyBorder="1"/>
    <xf numFmtId="4" fontId="12" fillId="0" borderId="32" xfId="0" applyNumberFormat="1" applyFont="1" applyFill="1" applyBorder="1"/>
    <xf numFmtId="164" fontId="7" fillId="0" borderId="51" xfId="0" applyNumberFormat="1" applyFont="1" applyFill="1" applyBorder="1"/>
    <xf numFmtId="4" fontId="7" fillId="0" borderId="61" xfId="0" applyNumberFormat="1" applyFont="1" applyFill="1" applyBorder="1"/>
    <xf numFmtId="0" fontId="23" fillId="0" borderId="34" xfId="0" applyFont="1" applyFill="1" applyBorder="1"/>
    <xf numFmtId="0" fontId="24" fillId="0" borderId="48" xfId="0" applyFont="1" applyBorder="1"/>
    <xf numFmtId="4" fontId="24" fillId="0" borderId="48" xfId="0" applyNumberFormat="1" applyFont="1" applyBorder="1"/>
    <xf numFmtId="4" fontId="24" fillId="0" borderId="64" xfId="0" applyNumberFormat="1" applyFont="1" applyBorder="1"/>
    <xf numFmtId="164" fontId="13" fillId="0" borderId="49" xfId="0" applyNumberFormat="1" applyFont="1" applyBorder="1"/>
    <xf numFmtId="3" fontId="13" fillId="0" borderId="49" xfId="0" applyNumberFormat="1" applyFont="1" applyBorder="1"/>
    <xf numFmtId="4" fontId="13" fillId="0" borderId="49" xfId="0" applyNumberFormat="1" applyFont="1" applyBorder="1"/>
    <xf numFmtId="4" fontId="13" fillId="0" borderId="65" xfId="0" applyNumberFormat="1" applyFont="1" applyBorder="1"/>
    <xf numFmtId="4" fontId="4" fillId="0" borderId="49" xfId="0" applyNumberFormat="1" applyFont="1" applyBorder="1"/>
    <xf numFmtId="4" fontId="4" fillId="0" borderId="65" xfId="0" applyNumberFormat="1" applyFont="1" applyBorder="1"/>
    <xf numFmtId="4" fontId="4" fillId="0" borderId="61" xfId="0" applyNumberFormat="1" applyFont="1" applyBorder="1"/>
    <xf numFmtId="4" fontId="4" fillId="0" borderId="50" xfId="0" applyNumberFormat="1" applyFont="1" applyBorder="1"/>
    <xf numFmtId="4" fontId="21" fillId="0" borderId="65" xfId="0" applyNumberFormat="1" applyFont="1" applyBorder="1"/>
    <xf numFmtId="4" fontId="4" fillId="0" borderId="48" xfId="0" applyNumberFormat="1" applyFont="1" applyBorder="1"/>
    <xf numFmtId="4" fontId="4" fillId="0" borderId="4" xfId="0" applyNumberFormat="1" applyFont="1" applyBorder="1"/>
    <xf numFmtId="4" fontId="21" fillId="0" borderId="32" xfId="0" applyNumberFormat="1" applyFont="1" applyBorder="1"/>
    <xf numFmtId="0" fontId="21" fillId="0" borderId="49" xfId="0" applyFont="1" applyBorder="1" applyAlignment="1">
      <alignment horizontal="center"/>
    </xf>
    <xf numFmtId="165" fontId="21" fillId="0" borderId="49" xfId="0" applyNumberFormat="1" applyFont="1" applyBorder="1"/>
    <xf numFmtId="164" fontId="33" fillId="0" borderId="55" xfId="0" applyNumberFormat="1" applyFont="1" applyBorder="1"/>
    <xf numFmtId="3" fontId="33" fillId="0" borderId="55" xfId="0" applyNumberFormat="1" applyFont="1" applyBorder="1"/>
    <xf numFmtId="3" fontId="33" fillId="0" borderId="69" xfId="0" applyNumberFormat="1" applyFont="1" applyBorder="1"/>
    <xf numFmtId="0" fontId="4" fillId="0" borderId="0" xfId="1" applyFont="1" applyFill="1"/>
    <xf numFmtId="4" fontId="4" fillId="0" borderId="0" xfId="1" applyNumberFormat="1" applyFont="1" applyFill="1"/>
    <xf numFmtId="49" fontId="4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left"/>
    </xf>
    <xf numFmtId="164" fontId="21" fillId="0" borderId="0" xfId="0" applyNumberFormat="1" applyFont="1" applyBorder="1"/>
    <xf numFmtId="4" fontId="38" fillId="0" borderId="0" xfId="0" applyNumberFormat="1" applyFont="1" applyFill="1" applyBorder="1"/>
    <xf numFmtId="0" fontId="4" fillId="0" borderId="0" xfId="1" applyFont="1"/>
    <xf numFmtId="3" fontId="7" fillId="2" borderId="49" xfId="1" applyNumberFormat="1" applyFont="1" applyFill="1" applyBorder="1" applyAlignment="1">
      <alignment horizontal="right" vertical="center"/>
    </xf>
    <xf numFmtId="0" fontId="12" fillId="2" borderId="4" xfId="1" applyNumberFormat="1" applyFont="1" applyFill="1" applyBorder="1" applyAlignment="1">
      <alignment horizontal="left"/>
    </xf>
    <xf numFmtId="0" fontId="12" fillId="2" borderId="34" xfId="1" applyFont="1" applyFill="1" applyBorder="1"/>
    <xf numFmtId="3" fontId="12" fillId="2" borderId="4" xfId="1" applyNumberFormat="1" applyFont="1" applyFill="1" applyBorder="1" applyAlignment="1">
      <alignment horizontal="right" vertical="center"/>
    </xf>
    <xf numFmtId="0" fontId="23" fillId="2" borderId="53" xfId="1" applyFont="1" applyFill="1" applyBorder="1"/>
    <xf numFmtId="0" fontId="7" fillId="2" borderId="49" xfId="1" applyNumberFormat="1" applyFont="1" applyFill="1" applyBorder="1" applyAlignment="1">
      <alignment horizontal="left"/>
    </xf>
    <xf numFmtId="3" fontId="23" fillId="2" borderId="49" xfId="1" applyNumberFormat="1" applyFont="1" applyFill="1" applyBorder="1" applyAlignment="1">
      <alignment horizontal="right" vertical="center"/>
    </xf>
    <xf numFmtId="0" fontId="12" fillId="2" borderId="48" xfId="1" applyFont="1" applyFill="1" applyBorder="1"/>
    <xf numFmtId="0" fontId="12" fillId="2" borderId="47" xfId="1" applyFont="1" applyFill="1" applyBorder="1"/>
    <xf numFmtId="3" fontId="12" fillId="2" borderId="48" xfId="1" applyNumberFormat="1" applyFont="1" applyFill="1" applyBorder="1" applyAlignment="1">
      <alignment horizontal="right" vertical="center"/>
    </xf>
    <xf numFmtId="49" fontId="12" fillId="0" borderId="4" xfId="1" applyNumberFormat="1" applyFont="1" applyFill="1" applyBorder="1" applyAlignment="1" applyProtection="1">
      <alignment horizontal="center"/>
      <protection locked="0"/>
    </xf>
    <xf numFmtId="0" fontId="23" fillId="2" borderId="47" xfId="1" applyFont="1" applyFill="1" applyBorder="1"/>
    <xf numFmtId="0" fontId="21" fillId="0" borderId="38" xfId="0" applyFont="1" applyFill="1" applyBorder="1"/>
    <xf numFmtId="0" fontId="21" fillId="0" borderId="46" xfId="0" applyFont="1" applyBorder="1"/>
    <xf numFmtId="0" fontId="33" fillId="0" borderId="51" xfId="0" applyFont="1" applyFill="1" applyBorder="1" applyAlignment="1">
      <alignment horizontal="center"/>
    </xf>
    <xf numFmtId="164" fontId="4" fillId="0" borderId="49" xfId="0" applyNumberFormat="1" applyFont="1" applyFill="1" applyBorder="1" applyAlignment="1">
      <alignment vertical="center"/>
    </xf>
    <xf numFmtId="3" fontId="40" fillId="0" borderId="49" xfId="0" applyNumberFormat="1" applyFont="1" applyFill="1" applyBorder="1"/>
    <xf numFmtId="3" fontId="37" fillId="0" borderId="49" xfId="0" applyNumberFormat="1" applyFont="1" applyFill="1" applyBorder="1"/>
    <xf numFmtId="0" fontId="42" fillId="0" borderId="48" xfId="0" applyFont="1" applyBorder="1"/>
    <xf numFmtId="4" fontId="42" fillId="0" borderId="48" xfId="0" applyNumberFormat="1" applyFont="1" applyBorder="1"/>
    <xf numFmtId="0" fontId="42" fillId="0" borderId="64" xfId="0" applyFont="1" applyBorder="1"/>
    <xf numFmtId="0" fontId="33" fillId="0" borderId="49" xfId="0" applyFont="1" applyBorder="1"/>
    <xf numFmtId="4" fontId="48" fillId="0" borderId="49" xfId="0" applyNumberFormat="1" applyFont="1" applyBorder="1"/>
    <xf numFmtId="0" fontId="21" fillId="0" borderId="61" xfId="0" applyFont="1" applyBorder="1"/>
    <xf numFmtId="0" fontId="12" fillId="2" borderId="53" xfId="1" applyFont="1" applyFill="1" applyBorder="1"/>
    <xf numFmtId="0" fontId="32" fillId="0" borderId="48" xfId="1" applyFont="1" applyFill="1" applyBorder="1" applyAlignment="1">
      <alignment horizontal="left" vertical="center" wrapText="1"/>
    </xf>
    <xf numFmtId="49" fontId="12" fillId="0" borderId="55" xfId="1" applyNumberFormat="1" applyFont="1" applyFill="1" applyBorder="1" applyAlignment="1">
      <alignment horizontal="left"/>
    </xf>
    <xf numFmtId="49" fontId="4" fillId="0" borderId="57" xfId="1" applyNumberFormat="1" applyFont="1" applyFill="1" applyBorder="1" applyAlignment="1">
      <alignment horizontal="left" vertical="center"/>
    </xf>
    <xf numFmtId="3" fontId="21" fillId="0" borderId="54" xfId="1" applyNumberFormat="1" applyFont="1" applyFill="1" applyBorder="1" applyAlignment="1">
      <alignment horizontal="right" vertical="top"/>
    </xf>
    <xf numFmtId="0" fontId="32" fillId="0" borderId="55" xfId="1" applyFont="1" applyFill="1" applyBorder="1" applyAlignment="1">
      <alignment horizontal="left" vertical="center" wrapText="1"/>
    </xf>
    <xf numFmtId="164" fontId="50" fillId="0" borderId="4" xfId="0" applyNumberFormat="1" applyFont="1" applyBorder="1"/>
    <xf numFmtId="0" fontId="50" fillId="0" borderId="4" xfId="0" applyFont="1" applyBorder="1"/>
    <xf numFmtId="4" fontId="50" fillId="0" borderId="4" xfId="0" applyNumberFormat="1" applyFont="1" applyBorder="1"/>
    <xf numFmtId="4" fontId="50" fillId="0" borderId="63" xfId="0" applyNumberFormat="1" applyFont="1" applyBorder="1"/>
    <xf numFmtId="0" fontId="50" fillId="0" borderId="2" xfId="0" applyFont="1" applyBorder="1"/>
    <xf numFmtId="4" fontId="50" fillId="0" borderId="2" xfId="0" applyNumberFormat="1" applyFont="1" applyBorder="1"/>
    <xf numFmtId="164" fontId="50" fillId="0" borderId="49" xfId="0" applyNumberFormat="1" applyFont="1" applyBorder="1"/>
    <xf numFmtId="0" fontId="50" fillId="0" borderId="48" xfId="0" applyFont="1" applyBorder="1"/>
    <xf numFmtId="4" fontId="50" fillId="0" borderId="61" xfId="0" applyNumberFormat="1" applyFont="1" applyFill="1" applyBorder="1"/>
    <xf numFmtId="0" fontId="50" fillId="0" borderId="52" xfId="0" applyFont="1" applyBorder="1"/>
    <xf numFmtId="4" fontId="50" fillId="0" borderId="48" xfId="0" applyNumberFormat="1" applyFont="1" applyBorder="1"/>
    <xf numFmtId="4" fontId="50" fillId="0" borderId="9" xfId="0" applyNumberFormat="1" applyFont="1" applyBorder="1"/>
    <xf numFmtId="164" fontId="50" fillId="2" borderId="46" xfId="0" applyNumberFormat="1" applyFont="1" applyFill="1" applyBorder="1"/>
    <xf numFmtId="0" fontId="50" fillId="0" borderId="46" xfId="0" applyFont="1" applyBorder="1"/>
    <xf numFmtId="4" fontId="50" fillId="0" borderId="46" xfId="0" applyNumberFormat="1" applyFont="1" applyBorder="1"/>
    <xf numFmtId="164" fontId="50" fillId="0" borderId="46" xfId="0" applyNumberFormat="1" applyFont="1" applyBorder="1"/>
    <xf numFmtId="0" fontId="52" fillId="0" borderId="55" xfId="0" applyFont="1" applyBorder="1"/>
    <xf numFmtId="4" fontId="52" fillId="0" borderId="54" xfId="0" applyNumberFormat="1" applyFont="1" applyBorder="1"/>
    <xf numFmtId="4" fontId="52" fillId="0" borderId="62" xfId="0" applyNumberFormat="1" applyFont="1" applyBorder="1"/>
    <xf numFmtId="0" fontId="50" fillId="0" borderId="0" xfId="0" applyFont="1" applyBorder="1"/>
    <xf numFmtId="3" fontId="50" fillId="0" borderId="2" xfId="0" applyNumberFormat="1" applyFont="1" applyBorder="1"/>
    <xf numFmtId="4" fontId="50" fillId="0" borderId="64" xfId="0" applyNumberFormat="1" applyFont="1" applyFill="1" applyBorder="1"/>
    <xf numFmtId="4" fontId="50" fillId="0" borderId="63" xfId="0" applyNumberFormat="1" applyFont="1" applyFill="1" applyBorder="1"/>
    <xf numFmtId="4" fontId="50" fillId="0" borderId="32" xfId="0" applyNumberFormat="1" applyFont="1" applyFill="1" applyBorder="1"/>
    <xf numFmtId="4" fontId="50" fillId="0" borderId="0" xfId="0" applyNumberFormat="1" applyFont="1" applyBorder="1"/>
    <xf numFmtId="4" fontId="50" fillId="0" borderId="39" xfId="0" applyNumberFormat="1" applyFont="1" applyFill="1" applyBorder="1"/>
    <xf numFmtId="3" fontId="50" fillId="0" borderId="48" xfId="0" applyNumberFormat="1" applyFont="1" applyBorder="1"/>
    <xf numFmtId="164" fontId="49" fillId="2" borderId="47" xfId="0" applyNumberFormat="1" applyFont="1" applyFill="1" applyBorder="1"/>
    <xf numFmtId="0" fontId="50" fillId="0" borderId="47" xfId="0" applyFont="1" applyBorder="1"/>
    <xf numFmtId="0" fontId="50" fillId="0" borderId="64" xfId="0" applyFont="1" applyBorder="1"/>
    <xf numFmtId="164" fontId="50" fillId="2" borderId="0" xfId="0" applyNumberFormat="1" applyFont="1" applyFill="1" applyBorder="1"/>
    <xf numFmtId="0" fontId="50" fillId="0" borderId="22" xfId="0" applyFont="1" applyBorder="1"/>
    <xf numFmtId="0" fontId="50" fillId="0" borderId="67" xfId="0" applyFont="1" applyBorder="1"/>
    <xf numFmtId="164" fontId="50" fillId="2" borderId="36" xfId="0" applyNumberFormat="1" applyFont="1" applyFill="1" applyBorder="1"/>
    <xf numFmtId="0" fontId="50" fillId="0" borderId="9" xfId="0" applyFont="1" applyBorder="1"/>
    <xf numFmtId="164" fontId="51" fillId="0" borderId="0" xfId="0" applyNumberFormat="1" applyFont="1" applyFill="1" applyBorder="1"/>
    <xf numFmtId="4" fontId="50" fillId="0" borderId="36" xfId="0" applyNumberFormat="1" applyFont="1" applyFill="1" applyBorder="1"/>
    <xf numFmtId="4" fontId="50" fillId="0" borderId="22" xfId="0" applyNumberFormat="1" applyFont="1" applyFill="1" applyBorder="1"/>
    <xf numFmtId="0" fontId="50" fillId="0" borderId="51" xfId="0" applyFont="1" applyBorder="1"/>
    <xf numFmtId="164" fontId="53" fillId="0" borderId="48" xfId="0" applyNumberFormat="1" applyFont="1" applyFill="1" applyBorder="1"/>
    <xf numFmtId="3" fontId="53" fillId="0" borderId="48" xfId="0" applyNumberFormat="1" applyFont="1" applyFill="1" applyBorder="1"/>
    <xf numFmtId="4" fontId="53" fillId="0" borderId="48" xfId="0" applyNumberFormat="1" applyFont="1" applyFill="1" applyBorder="1"/>
    <xf numFmtId="4" fontId="53" fillId="0" borderId="9" xfId="0" applyNumberFormat="1" applyFont="1" applyFill="1" applyBorder="1"/>
    <xf numFmtId="164" fontId="35" fillId="0" borderId="48" xfId="0" applyNumberFormat="1" applyFont="1" applyBorder="1"/>
    <xf numFmtId="3" fontId="35" fillId="0" borderId="48" xfId="0" applyNumberFormat="1" applyFont="1" applyFill="1" applyBorder="1"/>
    <xf numFmtId="4" fontId="35" fillId="0" borderId="48" xfId="0" applyNumberFormat="1" applyFont="1" applyFill="1" applyBorder="1"/>
    <xf numFmtId="4" fontId="35" fillId="0" borderId="67" xfId="0" applyNumberFormat="1" applyFont="1" applyFill="1" applyBorder="1"/>
    <xf numFmtId="164" fontId="53" fillId="0" borderId="49" xfId="0" applyNumberFormat="1" applyFont="1" applyFill="1" applyBorder="1" applyAlignment="1">
      <alignment horizontal="right"/>
    </xf>
    <xf numFmtId="3" fontId="53" fillId="0" borderId="49" xfId="0" applyNumberFormat="1" applyFont="1" applyFill="1" applyBorder="1" applyAlignment="1">
      <alignment horizontal="right"/>
    </xf>
    <xf numFmtId="4" fontId="53" fillId="0" borderId="49" xfId="0" applyNumberFormat="1" applyFont="1" applyFill="1" applyBorder="1" applyAlignment="1">
      <alignment horizontal="right"/>
    </xf>
    <xf numFmtId="4" fontId="53" fillId="0" borderId="67" xfId="0" applyNumberFormat="1" applyFont="1" applyFill="1" applyBorder="1"/>
    <xf numFmtId="164" fontId="35" fillId="0" borderId="49" xfId="0" applyNumberFormat="1" applyFont="1" applyBorder="1"/>
    <xf numFmtId="0" fontId="35" fillId="0" borderId="48" xfId="0" applyFont="1" applyBorder="1"/>
    <xf numFmtId="4" fontId="35" fillId="0" borderId="61" xfId="0" applyNumberFormat="1" applyFont="1" applyFill="1" applyBorder="1"/>
    <xf numFmtId="164" fontId="53" fillId="0" borderId="46" xfId="0" applyNumberFormat="1" applyFont="1" applyFill="1" applyBorder="1"/>
    <xf numFmtId="164" fontId="35" fillId="0" borderId="46" xfId="0" applyNumberFormat="1" applyFont="1" applyFill="1" applyBorder="1"/>
    <xf numFmtId="164" fontId="35" fillId="0" borderId="2" xfId="0" applyNumberFormat="1" applyFont="1" applyBorder="1"/>
    <xf numFmtId="164" fontId="54" fillId="0" borderId="14" xfId="0" applyNumberFormat="1" applyFont="1" applyBorder="1"/>
    <xf numFmtId="3" fontId="35" fillId="0" borderId="46" xfId="0" applyNumberFormat="1" applyFont="1" applyFill="1" applyBorder="1"/>
    <xf numFmtId="0" fontId="35" fillId="0" borderId="2" xfId="0" applyFont="1" applyBorder="1"/>
    <xf numFmtId="4" fontId="35" fillId="0" borderId="2" xfId="0" applyNumberFormat="1" applyFont="1" applyBorder="1"/>
    <xf numFmtId="4" fontId="35" fillId="0" borderId="9" xfId="0" applyNumberFormat="1" applyFont="1" applyBorder="1"/>
    <xf numFmtId="4" fontId="35" fillId="0" borderId="25" xfId="0" applyNumberFormat="1" applyFont="1" applyBorder="1"/>
    <xf numFmtId="3" fontId="54" fillId="0" borderId="14" xfId="0" applyNumberFormat="1" applyFont="1" applyBorder="1"/>
    <xf numFmtId="4" fontId="54" fillId="0" borderId="14" xfId="0" applyNumberFormat="1" applyFont="1" applyBorder="1"/>
    <xf numFmtId="4" fontId="54" fillId="0" borderId="12" xfId="0" applyNumberFormat="1" applyFont="1" applyFill="1" applyBorder="1"/>
    <xf numFmtId="4" fontId="35" fillId="0" borderId="49" xfId="0" applyNumberFormat="1" applyFont="1" applyFill="1" applyBorder="1" applyAlignment="1">
      <alignment horizontal="right"/>
    </xf>
    <xf numFmtId="4" fontId="35" fillId="0" borderId="61" xfId="0" applyNumberFormat="1" applyFont="1" applyFill="1" applyBorder="1" applyAlignment="1">
      <alignment horizontal="right"/>
    </xf>
    <xf numFmtId="164" fontId="53" fillId="0" borderId="51" xfId="0" applyNumberFormat="1" applyFont="1" applyFill="1" applyBorder="1" applyAlignment="1">
      <alignment horizontal="right"/>
    </xf>
    <xf numFmtId="3" fontId="53" fillId="0" borderId="51" xfId="0" applyNumberFormat="1" applyFont="1" applyFill="1" applyBorder="1" applyAlignment="1">
      <alignment horizontal="right"/>
    </xf>
    <xf numFmtId="4" fontId="53" fillId="0" borderId="51" xfId="0" applyNumberFormat="1" applyFont="1" applyFill="1" applyBorder="1" applyAlignment="1">
      <alignment horizontal="right"/>
    </xf>
    <xf numFmtId="4" fontId="53" fillId="0" borderId="61" xfId="0" applyNumberFormat="1" applyFont="1" applyFill="1" applyBorder="1" applyAlignment="1">
      <alignment horizontal="right"/>
    </xf>
    <xf numFmtId="3" fontId="35" fillId="0" borderId="2" xfId="0" applyNumberFormat="1" applyFont="1" applyBorder="1"/>
    <xf numFmtId="164" fontId="35" fillId="0" borderId="4" xfId="0" applyNumberFormat="1" applyFont="1" applyBorder="1"/>
    <xf numFmtId="3" fontId="35" fillId="0" borderId="4" xfId="0" applyNumberFormat="1" applyFont="1" applyBorder="1"/>
    <xf numFmtId="4" fontId="35" fillId="0" borderId="49" xfId="0" applyNumberFormat="1" applyFont="1" applyBorder="1"/>
    <xf numFmtId="164" fontId="53" fillId="0" borderId="51" xfId="0" applyNumberFormat="1" applyFont="1" applyFill="1" applyBorder="1"/>
    <xf numFmtId="3" fontId="53" fillId="0" borderId="51" xfId="0" applyNumberFormat="1" applyFont="1" applyFill="1" applyBorder="1"/>
    <xf numFmtId="4" fontId="53" fillId="0" borderId="49" xfId="0" applyNumberFormat="1" applyFont="1" applyFill="1" applyBorder="1"/>
    <xf numFmtId="4" fontId="35" fillId="0" borderId="46" xfId="0" applyNumberFormat="1" applyFont="1" applyBorder="1"/>
    <xf numFmtId="4" fontId="35" fillId="0" borderId="64" xfId="0" applyNumberFormat="1" applyFont="1" applyFill="1" applyBorder="1" applyAlignment="1">
      <alignment horizontal="right"/>
    </xf>
    <xf numFmtId="164" fontId="35" fillId="0" borderId="3" xfId="0" applyNumberFormat="1" applyFont="1" applyBorder="1"/>
    <xf numFmtId="3" fontId="35" fillId="0" borderId="3" xfId="0" applyNumberFormat="1" applyFont="1" applyBorder="1"/>
    <xf numFmtId="4" fontId="35" fillId="0" borderId="3" xfId="0" applyNumberFormat="1" applyFont="1" applyFill="1" applyBorder="1" applyAlignment="1">
      <alignment horizontal="right"/>
    </xf>
    <xf numFmtId="4" fontId="35" fillId="0" borderId="25" xfId="0" applyNumberFormat="1" applyFont="1" applyFill="1" applyBorder="1" applyAlignment="1">
      <alignment horizontal="right"/>
    </xf>
    <xf numFmtId="164" fontId="54" fillId="0" borderId="15" xfId="0" applyNumberFormat="1" applyFont="1" applyFill="1" applyBorder="1"/>
    <xf numFmtId="3" fontId="54" fillId="0" borderId="15" xfId="0" applyNumberFormat="1" applyFont="1" applyFill="1" applyBorder="1"/>
    <xf numFmtId="4" fontId="54" fillId="0" borderId="3" xfId="0" applyNumberFormat="1" applyFont="1" applyFill="1" applyBorder="1" applyAlignment="1">
      <alignment horizontal="right"/>
    </xf>
    <xf numFmtId="4" fontId="54" fillId="0" borderId="25" xfId="0" applyNumberFormat="1" applyFont="1" applyFill="1" applyBorder="1" applyAlignment="1">
      <alignment horizontal="right"/>
    </xf>
    <xf numFmtId="164" fontId="35" fillId="2" borderId="49" xfId="0" applyNumberFormat="1" applyFont="1" applyFill="1" applyBorder="1"/>
    <xf numFmtId="4" fontId="35" fillId="0" borderId="51" xfId="0" applyNumberFormat="1" applyFont="1" applyFill="1" applyBorder="1"/>
    <xf numFmtId="3" fontId="35" fillId="0" borderId="53" xfId="0" applyNumberFormat="1" applyFont="1" applyFill="1" applyBorder="1"/>
    <xf numFmtId="164" fontId="35" fillId="2" borderId="46" xfId="0" applyNumberFormat="1" applyFont="1" applyFill="1" applyBorder="1"/>
    <xf numFmtId="3" fontId="53" fillId="0" borderId="46" xfId="0" applyNumberFormat="1" applyFont="1" applyFill="1" applyBorder="1"/>
    <xf numFmtId="4" fontId="53" fillId="0" borderId="46" xfId="0" applyNumberFormat="1" applyFont="1" applyFill="1" applyBorder="1"/>
    <xf numFmtId="4" fontId="53" fillId="0" borderId="61" xfId="0" applyNumberFormat="1" applyFont="1" applyFill="1" applyBorder="1"/>
    <xf numFmtId="4" fontId="54" fillId="0" borderId="14" xfId="0" applyNumberFormat="1" applyFont="1" applyFill="1" applyBorder="1"/>
    <xf numFmtId="4" fontId="54" fillId="0" borderId="66" xfId="0" applyNumberFormat="1" applyFont="1" applyFill="1" applyBorder="1"/>
    <xf numFmtId="0" fontId="35" fillId="0" borderId="0" xfId="0" applyFont="1" applyBorder="1"/>
    <xf numFmtId="4" fontId="35" fillId="0" borderId="30" xfId="0" applyNumberFormat="1" applyFont="1" applyBorder="1"/>
    <xf numFmtId="4" fontId="55" fillId="0" borderId="0" xfId="0" applyNumberFormat="1" applyFont="1" applyBorder="1"/>
    <xf numFmtId="3" fontId="54" fillId="0" borderId="15" xfId="0" applyNumberFormat="1" applyFont="1" applyBorder="1"/>
    <xf numFmtId="4" fontId="54" fillId="0" borderId="3" xfId="0" applyNumberFormat="1" applyFont="1" applyBorder="1"/>
    <xf numFmtId="164" fontId="35" fillId="0" borderId="49" xfId="0" applyNumberFormat="1" applyFont="1" applyFill="1" applyBorder="1"/>
    <xf numFmtId="3" fontId="35" fillId="0" borderId="49" xfId="0" applyNumberFormat="1" applyFont="1" applyFill="1" applyBorder="1"/>
    <xf numFmtId="4" fontId="35" fillId="0" borderId="49" xfId="0" applyNumberFormat="1" applyFont="1" applyFill="1" applyBorder="1"/>
    <xf numFmtId="164" fontId="53" fillId="0" borderId="49" xfId="0" applyNumberFormat="1" applyFont="1" applyFill="1" applyBorder="1"/>
    <xf numFmtId="164" fontId="35" fillId="0" borderId="55" xfId="0" applyNumberFormat="1" applyFont="1" applyBorder="1"/>
    <xf numFmtId="164" fontId="54" fillId="0" borderId="14" xfId="0" applyNumberFormat="1" applyFont="1" applyFill="1" applyBorder="1"/>
    <xf numFmtId="0" fontId="35" fillId="0" borderId="0" xfId="0" applyFont="1"/>
    <xf numFmtId="164" fontId="54" fillId="0" borderId="15" xfId="0" applyNumberFormat="1" applyFont="1" applyBorder="1"/>
    <xf numFmtId="0" fontId="0" fillId="0" borderId="0" xfId="0" applyFont="1"/>
    <xf numFmtId="4" fontId="35" fillId="0" borderId="40" xfId="0" applyNumberFormat="1" applyFont="1" applyFill="1" applyBorder="1"/>
    <xf numFmtId="4" fontId="35" fillId="0" borderId="4" xfId="0" applyNumberFormat="1" applyFont="1" applyFill="1" applyBorder="1"/>
    <xf numFmtId="3" fontId="54" fillId="0" borderId="14" xfId="0" applyNumberFormat="1" applyFont="1" applyFill="1" applyBorder="1"/>
    <xf numFmtId="4" fontId="54" fillId="0" borderId="25" xfId="0" applyNumberFormat="1" applyFont="1" applyFill="1" applyBorder="1"/>
    <xf numFmtId="0" fontId="35" fillId="0" borderId="30" xfId="0" applyFont="1" applyBorder="1"/>
    <xf numFmtId="3" fontId="53" fillId="0" borderId="49" xfId="0" applyNumberFormat="1" applyFont="1" applyFill="1" applyBorder="1"/>
    <xf numFmtId="4" fontId="35" fillId="0" borderId="55" xfId="0" applyNumberFormat="1" applyFont="1" applyFill="1" applyBorder="1"/>
    <xf numFmtId="4" fontId="35" fillId="0" borderId="62" xfId="0" applyNumberFormat="1" applyFont="1" applyFill="1" applyBorder="1"/>
    <xf numFmtId="4" fontId="35" fillId="0" borderId="39" xfId="0" applyNumberFormat="1" applyFont="1" applyFill="1" applyBorder="1"/>
    <xf numFmtId="4" fontId="35" fillId="0" borderId="32" xfId="0" applyNumberFormat="1" applyFont="1" applyFill="1" applyBorder="1"/>
    <xf numFmtId="164" fontId="35" fillId="2" borderId="51" xfId="0" applyNumberFormat="1" applyFont="1" applyFill="1" applyBorder="1"/>
    <xf numFmtId="164" fontId="35" fillId="2" borderId="4" xfId="0" applyNumberFormat="1" applyFont="1" applyFill="1" applyBorder="1"/>
    <xf numFmtId="1" fontId="53" fillId="0" borderId="51" xfId="0" applyNumberFormat="1" applyFont="1" applyFill="1" applyBorder="1"/>
    <xf numFmtId="4" fontId="53" fillId="0" borderId="39" xfId="0" applyNumberFormat="1" applyFont="1" applyFill="1" applyBorder="1"/>
    <xf numFmtId="4" fontId="53" fillId="0" borderId="32" xfId="0" applyNumberFormat="1" applyFont="1" applyFill="1" applyBorder="1"/>
    <xf numFmtId="4" fontId="35" fillId="0" borderId="37" xfId="0" applyNumberFormat="1" applyFont="1" applyFill="1" applyBorder="1"/>
    <xf numFmtId="164" fontId="35" fillId="2" borderId="48" xfId="0" applyNumberFormat="1" applyFont="1" applyFill="1" applyBorder="1"/>
    <xf numFmtId="164" fontId="53" fillId="0" borderId="13" xfId="0" applyNumberFormat="1" applyFont="1" applyFill="1" applyBorder="1"/>
    <xf numFmtId="4" fontId="21" fillId="0" borderId="39" xfId="0" applyNumberFormat="1" applyFont="1" applyFill="1" applyBorder="1"/>
    <xf numFmtId="4" fontId="21" fillId="0" borderId="32" xfId="0" applyNumberFormat="1" applyFont="1" applyFill="1" applyBorder="1"/>
    <xf numFmtId="4" fontId="28" fillId="0" borderId="15" xfId="0" applyNumberFormat="1" applyFont="1" applyFill="1" applyBorder="1"/>
    <xf numFmtId="4" fontId="28" fillId="0" borderId="25" xfId="0" applyNumberFormat="1" applyFont="1" applyFill="1" applyBorder="1"/>
    <xf numFmtId="164" fontId="21" fillId="2" borderId="49" xfId="0" applyNumberFormat="1" applyFont="1" applyFill="1" applyBorder="1"/>
    <xf numFmtId="4" fontId="21" fillId="0" borderId="51" xfId="0" applyNumberFormat="1" applyFont="1" applyFill="1" applyBorder="1"/>
    <xf numFmtId="164" fontId="21" fillId="2" borderId="48" xfId="0" applyNumberFormat="1" applyFont="1" applyFill="1" applyBorder="1"/>
    <xf numFmtId="164" fontId="21" fillId="2" borderId="34" xfId="0" applyNumberFormat="1" applyFont="1" applyFill="1" applyBorder="1"/>
    <xf numFmtId="164" fontId="21" fillId="2" borderId="4" xfId="0" applyNumberFormat="1" applyFont="1" applyFill="1" applyBorder="1"/>
    <xf numFmtId="164" fontId="21" fillId="2" borderId="36" xfId="0" applyNumberFormat="1" applyFont="1" applyFill="1" applyBorder="1"/>
    <xf numFmtId="3" fontId="21" fillId="0" borderId="2" xfId="0" applyNumberFormat="1" applyFont="1" applyBorder="1"/>
    <xf numFmtId="164" fontId="21" fillId="2" borderId="46" xfId="0" applyNumberFormat="1" applyFont="1" applyFill="1" applyBorder="1"/>
    <xf numFmtId="3" fontId="21" fillId="0" borderId="46" xfId="0" applyNumberFormat="1" applyFont="1" applyBorder="1"/>
    <xf numFmtId="0" fontId="21" fillId="0" borderId="67" xfId="0" applyFont="1" applyBorder="1"/>
    <xf numFmtId="164" fontId="21" fillId="2" borderId="39" xfId="0" applyNumberFormat="1" applyFont="1" applyFill="1" applyBorder="1"/>
    <xf numFmtId="3" fontId="21" fillId="0" borderId="39" xfId="0" applyNumberFormat="1" applyFont="1" applyBorder="1"/>
    <xf numFmtId="164" fontId="21" fillId="2" borderId="51" xfId="0" applyNumberFormat="1" applyFont="1" applyFill="1" applyBorder="1"/>
    <xf numFmtId="164" fontId="21" fillId="2" borderId="37" xfId="0" applyNumberFormat="1" applyFont="1" applyFill="1" applyBorder="1"/>
    <xf numFmtId="3" fontId="21" fillId="0" borderId="37" xfId="0" applyNumberFormat="1" applyFont="1" applyBorder="1"/>
    <xf numFmtId="4" fontId="21" fillId="0" borderId="37" xfId="0" applyNumberFormat="1" applyFont="1" applyFill="1" applyBorder="1"/>
    <xf numFmtId="4" fontId="21" fillId="0" borderId="25" xfId="0" applyNumberFormat="1" applyFont="1" applyFill="1" applyBorder="1"/>
    <xf numFmtId="164" fontId="28" fillId="0" borderId="15" xfId="0" applyNumberFormat="1" applyFont="1" applyFill="1" applyBorder="1"/>
    <xf numFmtId="4" fontId="28" fillId="0" borderId="66" xfId="0" applyNumberFormat="1" applyFont="1" applyFill="1" applyBorder="1"/>
    <xf numFmtId="164" fontId="28" fillId="0" borderId="15" xfId="0" applyNumberFormat="1" applyFont="1" applyBorder="1"/>
    <xf numFmtId="4" fontId="28" fillId="0" borderId="15" xfId="0" applyNumberFormat="1" applyFont="1" applyBorder="1"/>
    <xf numFmtId="164" fontId="33" fillId="0" borderId="39" xfId="0" applyNumberFormat="1" applyFont="1" applyFill="1" applyBorder="1"/>
    <xf numFmtId="4" fontId="33" fillId="0" borderId="39" xfId="0" applyNumberFormat="1" applyFont="1" applyFill="1" applyBorder="1"/>
    <xf numFmtId="4" fontId="33" fillId="0" borderId="32" xfId="0" applyNumberFormat="1" applyFont="1" applyFill="1" applyBorder="1"/>
    <xf numFmtId="4" fontId="33" fillId="0" borderId="13" xfId="0" applyNumberFormat="1" applyFont="1" applyFill="1" applyBorder="1"/>
    <xf numFmtId="4" fontId="33" fillId="0" borderId="42" xfId="0" applyNumberFormat="1" applyFont="1" applyFill="1" applyBorder="1"/>
    <xf numFmtId="0" fontId="28" fillId="0" borderId="0" xfId="0" applyFont="1" applyFill="1" applyBorder="1" applyAlignment="1"/>
    <xf numFmtId="0" fontId="28" fillId="0" borderId="0" xfId="0" applyFont="1" applyFill="1" applyBorder="1"/>
    <xf numFmtId="3" fontId="28" fillId="0" borderId="0" xfId="0" applyNumberFormat="1" applyFont="1" applyFill="1" applyBorder="1"/>
    <xf numFmtId="164" fontId="54" fillId="0" borderId="0" xfId="0" applyNumberFormat="1" applyFont="1" applyFill="1" applyBorder="1"/>
    <xf numFmtId="4" fontId="28" fillId="0" borderId="0" xfId="0" applyNumberFormat="1" applyFont="1" applyFill="1" applyBorder="1"/>
    <xf numFmtId="164" fontId="7" fillId="0" borderId="48" xfId="1" applyNumberFormat="1" applyFont="1" applyFill="1" applyBorder="1" applyAlignment="1">
      <alignment vertical="top"/>
    </xf>
    <xf numFmtId="3" fontId="7" fillId="0" borderId="48" xfId="1" applyNumberFormat="1" applyFont="1" applyBorder="1" applyAlignment="1">
      <alignment vertical="top"/>
    </xf>
    <xf numFmtId="4" fontId="7" fillId="0" borderId="49" xfId="1" applyNumberFormat="1" applyFont="1" applyFill="1" applyBorder="1"/>
    <xf numFmtId="4" fontId="7" fillId="0" borderId="61" xfId="1" applyNumberFormat="1" applyFont="1" applyFill="1" applyBorder="1"/>
    <xf numFmtId="164" fontId="7" fillId="0" borderId="51" xfId="1" applyNumberFormat="1" applyFont="1" applyFill="1" applyBorder="1" applyAlignment="1">
      <alignment horizontal="right" vertical="center"/>
    </xf>
    <xf numFmtId="164" fontId="7" fillId="0" borderId="48" xfId="1" applyNumberFormat="1" applyFont="1" applyBorder="1" applyAlignment="1"/>
    <xf numFmtId="3" fontId="7" fillId="0" borderId="48" xfId="1" applyNumberFormat="1" applyFont="1" applyBorder="1" applyAlignment="1"/>
    <xf numFmtId="4" fontId="7" fillId="0" borderId="49" xfId="2" applyNumberFormat="1" applyFont="1" applyFill="1" applyBorder="1"/>
    <xf numFmtId="4" fontId="7" fillId="0" borderId="61" xfId="2" applyNumberFormat="1" applyFont="1" applyFill="1" applyBorder="1"/>
    <xf numFmtId="164" fontId="7" fillId="0" borderId="46" xfId="1" applyNumberFormat="1" applyFont="1" applyFill="1" applyBorder="1" applyAlignment="1">
      <alignment horizontal="right" vertical="center"/>
    </xf>
    <xf numFmtId="3" fontId="7" fillId="0" borderId="48" xfId="1" applyNumberFormat="1" applyFont="1" applyBorder="1"/>
    <xf numFmtId="164" fontId="7" fillId="0" borderId="49" xfId="1" applyNumberFormat="1" applyFont="1" applyBorder="1"/>
    <xf numFmtId="164" fontId="12" fillId="0" borderId="39" xfId="1" applyNumberFormat="1" applyFont="1" applyFill="1" applyBorder="1" applyAlignment="1">
      <alignment horizontal="right" vertical="center"/>
    </xf>
    <xf numFmtId="3" fontId="12" fillId="0" borderId="39" xfId="1" applyNumberFormat="1" applyFont="1" applyFill="1" applyBorder="1" applyAlignment="1">
      <alignment horizontal="right" vertical="center"/>
    </xf>
    <xf numFmtId="4" fontId="12" fillId="0" borderId="4" xfId="2" applyNumberFormat="1" applyFont="1" applyFill="1" applyBorder="1"/>
    <xf numFmtId="4" fontId="12" fillId="0" borderId="32" xfId="2" applyNumberFormat="1" applyFont="1" applyFill="1" applyBorder="1"/>
    <xf numFmtId="164" fontId="12" fillId="0" borderId="49" xfId="1" applyNumberFormat="1" applyFont="1" applyFill="1" applyBorder="1" applyAlignment="1">
      <alignment horizontal="right" vertical="center"/>
    </xf>
    <xf numFmtId="4" fontId="12" fillId="0" borderId="49" xfId="2" applyNumberFormat="1" applyFont="1" applyFill="1" applyBorder="1"/>
    <xf numFmtId="4" fontId="12" fillId="0" borderId="61" xfId="2" applyNumberFormat="1" applyFont="1" applyFill="1" applyBorder="1"/>
    <xf numFmtId="164" fontId="12" fillId="0" borderId="46" xfId="1" applyNumberFormat="1" applyFont="1" applyFill="1" applyBorder="1"/>
    <xf numFmtId="2" fontId="12" fillId="0" borderId="49" xfId="1" applyNumberFormat="1" applyFont="1" applyFill="1" applyBorder="1"/>
    <xf numFmtId="2" fontId="12" fillId="0" borderId="61" xfId="1" applyNumberFormat="1" applyFont="1" applyFill="1" applyBorder="1"/>
    <xf numFmtId="4" fontId="7" fillId="0" borderId="46" xfId="1" applyNumberFormat="1" applyFont="1" applyBorder="1"/>
    <xf numFmtId="164" fontId="7" fillId="0" borderId="55" xfId="1" applyNumberFormat="1" applyFont="1" applyBorder="1"/>
    <xf numFmtId="3" fontId="7" fillId="0" borderId="55" xfId="1" applyNumberFormat="1" applyFont="1" applyBorder="1"/>
    <xf numFmtId="4" fontId="7" fillId="0" borderId="64" xfId="1" applyNumberFormat="1" applyFont="1" applyFill="1" applyBorder="1"/>
    <xf numFmtId="164" fontId="12" fillId="0" borderId="51" xfId="1" applyNumberFormat="1" applyFont="1" applyFill="1" applyBorder="1"/>
    <xf numFmtId="4" fontId="12" fillId="0" borderId="49" xfId="1" applyNumberFormat="1" applyFont="1" applyFill="1" applyBorder="1" applyAlignment="1">
      <alignment horizontal="right" vertical="top"/>
    </xf>
    <xf numFmtId="4" fontId="12" fillId="0" borderId="61" xfId="1" applyNumberFormat="1" applyFont="1" applyFill="1" applyBorder="1" applyAlignment="1">
      <alignment horizontal="right" vertical="top"/>
    </xf>
    <xf numFmtId="0" fontId="7" fillId="0" borderId="49" xfId="1" applyFont="1" applyBorder="1"/>
    <xf numFmtId="4" fontId="7" fillId="0" borderId="49" xfId="1" applyNumberFormat="1" applyFont="1" applyBorder="1"/>
    <xf numFmtId="164" fontId="33" fillId="0" borderId="51" xfId="0" applyNumberFormat="1" applyFont="1" applyFill="1" applyBorder="1"/>
    <xf numFmtId="4" fontId="33" fillId="0" borderId="51" xfId="0" applyNumberFormat="1" applyFont="1" applyFill="1" applyBorder="1"/>
    <xf numFmtId="4" fontId="33" fillId="0" borderId="61" xfId="0" applyNumberFormat="1" applyFont="1" applyFill="1" applyBorder="1"/>
    <xf numFmtId="49" fontId="12" fillId="0" borderId="53" xfId="1" applyNumberFormat="1" applyFont="1" applyFill="1" applyBorder="1" applyAlignment="1">
      <alignment horizontal="left"/>
    </xf>
    <xf numFmtId="0" fontId="8" fillId="0" borderId="0" xfId="1" applyFont="1" applyBorder="1" applyAlignment="1"/>
    <xf numFmtId="0" fontId="13" fillId="0" borderId="4" xfId="1" applyFont="1" applyFill="1" applyBorder="1" applyAlignment="1">
      <alignment horizontal="left"/>
    </xf>
    <xf numFmtId="49" fontId="12" fillId="0" borderId="4" xfId="1" applyNumberFormat="1" applyFont="1" applyFill="1" applyBorder="1" applyAlignment="1">
      <alignment horizontal="left"/>
    </xf>
    <xf numFmtId="4" fontId="12" fillId="0" borderId="49" xfId="1" applyNumberFormat="1" applyFont="1" applyBorder="1"/>
    <xf numFmtId="4" fontId="12" fillId="0" borderId="61" xfId="1" applyNumberFormat="1" applyFont="1" applyBorder="1"/>
    <xf numFmtId="3" fontId="13" fillId="0" borderId="49" xfId="1" applyNumberFormat="1" applyFont="1" applyFill="1" applyBorder="1" applyAlignment="1">
      <alignment horizontal="right" vertical="center"/>
    </xf>
    <xf numFmtId="164" fontId="13" fillId="0" borderId="49" xfId="1" applyNumberFormat="1" applyFont="1" applyFill="1" applyBorder="1" applyAlignment="1">
      <alignment horizontal="right" vertical="center"/>
    </xf>
    <xf numFmtId="4" fontId="13" fillId="0" borderId="49" xfId="1" applyNumberFormat="1" applyFont="1" applyBorder="1" applyAlignment="1">
      <alignment vertical="center"/>
    </xf>
    <xf numFmtId="4" fontId="13" fillId="0" borderId="61" xfId="1" applyNumberFormat="1" applyFont="1" applyBorder="1" applyAlignment="1">
      <alignment vertical="center"/>
    </xf>
    <xf numFmtId="164" fontId="7" fillId="0" borderId="49" xfId="1" applyNumberFormat="1" applyFont="1" applyFill="1" applyBorder="1" applyAlignment="1">
      <alignment horizontal="right" vertical="center"/>
    </xf>
    <xf numFmtId="4" fontId="7" fillId="2" borderId="49" xfId="1" applyNumberFormat="1" applyFont="1" applyFill="1" applyBorder="1"/>
    <xf numFmtId="4" fontId="7" fillId="2" borderId="61" xfId="1" applyNumberFormat="1" applyFont="1" applyFill="1" applyBorder="1"/>
    <xf numFmtId="164" fontId="23" fillId="0" borderId="51" xfId="1" applyNumberFormat="1" applyFont="1" applyFill="1" applyBorder="1" applyAlignment="1">
      <alignment horizontal="right" vertical="center"/>
    </xf>
    <xf numFmtId="3" fontId="23" fillId="0" borderId="49" xfId="1" applyNumberFormat="1" applyFont="1" applyBorder="1"/>
    <xf numFmtId="4" fontId="23" fillId="0" borderId="49" xfId="1" applyNumberFormat="1" applyFont="1" applyBorder="1"/>
    <xf numFmtId="4" fontId="23" fillId="0" borderId="61" xfId="1" applyNumberFormat="1" applyFont="1" applyBorder="1"/>
    <xf numFmtId="164" fontId="23" fillId="0" borderId="54" xfId="1" applyNumberFormat="1" applyFont="1" applyFill="1" applyBorder="1" applyAlignment="1">
      <alignment horizontal="right" vertical="center"/>
    </xf>
    <xf numFmtId="3" fontId="23" fillId="0" borderId="55" xfId="1" applyNumberFormat="1" applyFont="1" applyBorder="1"/>
    <xf numFmtId="4" fontId="23" fillId="0" borderId="55" xfId="1" applyNumberFormat="1" applyFont="1" applyBorder="1"/>
    <xf numFmtId="4" fontId="23" fillId="0" borderId="62" xfId="1" applyNumberFormat="1" applyFont="1" applyBorder="1"/>
    <xf numFmtId="0" fontId="57" fillId="0" borderId="5" xfId="1" applyFont="1" applyFill="1" applyBorder="1" applyAlignment="1">
      <alignment horizontal="center"/>
    </xf>
    <xf numFmtId="3" fontId="13" fillId="0" borderId="16" xfId="1" applyNumberFormat="1" applyFont="1" applyFill="1" applyBorder="1" applyAlignment="1">
      <alignment horizontal="right" vertical="center"/>
    </xf>
    <xf numFmtId="164" fontId="13" fillId="0" borderId="16" xfId="1" applyNumberFormat="1" applyFont="1" applyFill="1" applyBorder="1" applyAlignment="1">
      <alignment horizontal="right" vertical="center"/>
    </xf>
    <xf numFmtId="4" fontId="13" fillId="0" borderId="16" xfId="1" applyNumberFormat="1" applyFont="1" applyFill="1" applyBorder="1" applyAlignment="1">
      <alignment vertical="center"/>
    </xf>
    <xf numFmtId="4" fontId="13" fillId="0" borderId="42" xfId="1" applyNumberFormat="1" applyFont="1" applyFill="1" applyBorder="1" applyAlignment="1">
      <alignment vertical="center"/>
    </xf>
    <xf numFmtId="0" fontId="57" fillId="0" borderId="8" xfId="1" applyFont="1" applyFill="1" applyBorder="1" applyAlignment="1">
      <alignment horizontal="center"/>
    </xf>
    <xf numFmtId="3" fontId="7" fillId="0" borderId="49" xfId="1" applyNumberFormat="1" applyFont="1" applyFill="1" applyBorder="1"/>
    <xf numFmtId="3" fontId="23" fillId="0" borderId="49" xfId="1" applyNumberFormat="1" applyFont="1" applyFill="1" applyBorder="1"/>
    <xf numFmtId="4" fontId="23" fillId="0" borderId="49" xfId="1" applyNumberFormat="1" applyFont="1" applyFill="1" applyBorder="1"/>
    <xf numFmtId="4" fontId="23" fillId="0" borderId="61" xfId="1" applyNumberFormat="1" applyFont="1" applyFill="1" applyBorder="1"/>
    <xf numFmtId="164" fontId="23" fillId="0" borderId="39" xfId="1" applyNumberFormat="1" applyFont="1" applyFill="1" applyBorder="1" applyAlignment="1">
      <alignment horizontal="right" vertical="center"/>
    </xf>
    <xf numFmtId="3" fontId="23" fillId="0" borderId="4" xfId="1" applyNumberFormat="1" applyFont="1" applyFill="1" applyBorder="1"/>
    <xf numFmtId="164" fontId="56" fillId="0" borderId="0" xfId="0" applyNumberFormat="1" applyFont="1"/>
    <xf numFmtId="0" fontId="58" fillId="0" borderId="8" xfId="1" applyFont="1" applyFill="1" applyBorder="1" applyAlignment="1">
      <alignment horizontal="center"/>
    </xf>
    <xf numFmtId="0" fontId="58" fillId="0" borderId="20" xfId="1" applyFont="1" applyFill="1" applyBorder="1" applyAlignment="1">
      <alignment horizontal="center"/>
    </xf>
    <xf numFmtId="4" fontId="23" fillId="0" borderId="4" xfId="1" applyNumberFormat="1" applyFont="1" applyFill="1" applyBorder="1"/>
    <xf numFmtId="4" fontId="23" fillId="0" borderId="32" xfId="1" applyNumberFormat="1" applyFont="1" applyFill="1" applyBorder="1"/>
    <xf numFmtId="0" fontId="59" fillId="0" borderId="8" xfId="1" applyFont="1" applyFill="1" applyBorder="1" applyAlignment="1">
      <alignment horizontal="center"/>
    </xf>
    <xf numFmtId="164" fontId="12" fillId="2" borderId="39" xfId="1" applyNumberFormat="1" applyFont="1" applyFill="1" applyBorder="1" applyAlignment="1">
      <alignment horizontal="right" vertical="center"/>
    </xf>
    <xf numFmtId="3" fontId="12" fillId="2" borderId="4" xfId="1" applyNumberFormat="1" applyFont="1" applyFill="1" applyBorder="1"/>
    <xf numFmtId="4" fontId="12" fillId="2" borderId="4" xfId="1" applyNumberFormat="1" applyFont="1" applyFill="1" applyBorder="1"/>
    <xf numFmtId="4" fontId="12" fillId="2" borderId="32" xfId="1" applyNumberFormat="1" applyFont="1" applyFill="1" applyBorder="1"/>
    <xf numFmtId="164" fontId="23" fillId="2" borderId="51" xfId="1" applyNumberFormat="1" applyFont="1" applyFill="1" applyBorder="1" applyAlignment="1">
      <alignment horizontal="right" vertical="center"/>
    </xf>
    <xf numFmtId="3" fontId="23" fillId="2" borderId="49" xfId="1" applyNumberFormat="1" applyFont="1" applyFill="1" applyBorder="1"/>
    <xf numFmtId="164" fontId="12" fillId="2" borderId="51" xfId="1" applyNumberFormat="1" applyFont="1" applyFill="1" applyBorder="1" applyAlignment="1">
      <alignment horizontal="right" vertical="center"/>
    </xf>
    <xf numFmtId="3" fontId="12" fillId="2" borderId="49" xfId="1" applyNumberFormat="1" applyFont="1" applyFill="1" applyBorder="1"/>
    <xf numFmtId="4" fontId="12" fillId="2" borderId="49" xfId="1" applyNumberFormat="1" applyFont="1" applyFill="1" applyBorder="1"/>
    <xf numFmtId="4" fontId="12" fillId="2" borderId="61" xfId="1" applyNumberFormat="1" applyFont="1" applyFill="1" applyBorder="1"/>
    <xf numFmtId="164" fontId="12" fillId="2" borderId="46" xfId="1" applyNumberFormat="1" applyFont="1" applyFill="1" applyBorder="1" applyAlignment="1">
      <alignment horizontal="right" vertical="center"/>
    </xf>
    <xf numFmtId="3" fontId="12" fillId="2" borderId="48" xfId="1" applyNumberFormat="1" applyFont="1" applyFill="1" applyBorder="1"/>
    <xf numFmtId="164" fontId="12" fillId="0" borderId="46" xfId="1" applyNumberFormat="1" applyFont="1" applyFill="1" applyBorder="1" applyAlignment="1">
      <alignment horizontal="right" vertical="center"/>
    </xf>
    <xf numFmtId="3" fontId="12" fillId="0" borderId="48" xfId="1" applyNumberFormat="1" applyFont="1" applyFill="1" applyBorder="1"/>
    <xf numFmtId="4" fontId="12" fillId="0" borderId="49" xfId="1" applyNumberFormat="1" applyFont="1" applyFill="1" applyBorder="1"/>
    <xf numFmtId="4" fontId="12" fillId="0" borderId="61" xfId="1" applyNumberFormat="1" applyFont="1" applyFill="1" applyBorder="1"/>
    <xf numFmtId="49" fontId="59" fillId="0" borderId="10" xfId="1" applyNumberFormat="1" applyFont="1" applyFill="1" applyBorder="1" applyAlignment="1">
      <alignment horizontal="center"/>
    </xf>
    <xf numFmtId="164" fontId="12" fillId="0" borderId="54" xfId="1" applyNumberFormat="1" applyFont="1" applyFill="1" applyBorder="1" applyAlignment="1">
      <alignment vertical="top"/>
    </xf>
    <xf numFmtId="4" fontId="12" fillId="0" borderId="55" xfId="1" applyNumberFormat="1" applyFont="1" applyFill="1" applyBorder="1" applyAlignment="1">
      <alignment horizontal="right" vertical="top"/>
    </xf>
    <xf numFmtId="4" fontId="12" fillId="0" borderId="62" xfId="1" applyNumberFormat="1" applyFont="1" applyFill="1" applyBorder="1" applyAlignment="1">
      <alignment horizontal="right" vertical="top"/>
    </xf>
    <xf numFmtId="164" fontId="12" fillId="0" borderId="13" xfId="1" applyNumberFormat="1" applyFont="1" applyFill="1" applyBorder="1" applyAlignment="1">
      <alignment horizontal="right" vertical="center"/>
    </xf>
    <xf numFmtId="3" fontId="12" fillId="0" borderId="13" xfId="1" applyNumberFormat="1" applyFont="1" applyFill="1" applyBorder="1" applyAlignment="1">
      <alignment horizontal="right" vertical="center"/>
    </xf>
    <xf numFmtId="4" fontId="12" fillId="0" borderId="16" xfId="1" applyNumberFormat="1" applyFont="1" applyFill="1" applyBorder="1"/>
    <xf numFmtId="4" fontId="12" fillId="0" borderId="42" xfId="1" applyNumberFormat="1" applyFont="1" applyFill="1" applyBorder="1"/>
    <xf numFmtId="164" fontId="8" fillId="0" borderId="15" xfId="1" applyNumberFormat="1" applyFont="1" applyFill="1" applyBorder="1" applyAlignment="1">
      <alignment horizontal="right" vertical="center"/>
    </xf>
    <xf numFmtId="4" fontId="8" fillId="0" borderId="14" xfId="1" applyNumberFormat="1" applyFont="1" applyBorder="1"/>
    <xf numFmtId="4" fontId="8" fillId="0" borderId="66" xfId="1" applyNumberFormat="1" applyFont="1" applyBorder="1"/>
    <xf numFmtId="0" fontId="60" fillId="0" borderId="0" xfId="1" applyFont="1" applyBorder="1"/>
    <xf numFmtId="3" fontId="38" fillId="0" borderId="0" xfId="1" applyNumberFormat="1" applyFont="1" applyAlignment="1">
      <alignment horizontal="right" vertical="center"/>
    </xf>
    <xf numFmtId="164" fontId="38" fillId="0" borderId="0" xfId="1" applyNumberFormat="1" applyFont="1"/>
    <xf numFmtId="3" fontId="38" fillId="0" borderId="0" xfId="1" applyNumberFormat="1" applyFont="1"/>
    <xf numFmtId="164" fontId="12" fillId="0" borderId="49" xfId="1" applyNumberFormat="1" applyFont="1" applyFill="1" applyBorder="1" applyAlignment="1">
      <alignment horizontal="right" vertical="top"/>
    </xf>
    <xf numFmtId="164" fontId="7" fillId="0" borderId="51" xfId="1" applyNumberFormat="1" applyFont="1" applyFill="1" applyBorder="1" applyAlignment="1">
      <alignment horizontal="right" vertical="top"/>
    </xf>
    <xf numFmtId="3" fontId="7" fillId="0" borderId="49" xfId="1" applyNumberFormat="1" applyFont="1" applyFill="1" applyBorder="1" applyAlignment="1">
      <alignment horizontal="right" vertical="top"/>
    </xf>
    <xf numFmtId="4" fontId="7" fillId="0" borderId="61" xfId="1" applyNumberFormat="1" applyFont="1" applyFill="1" applyBorder="1" applyAlignment="1">
      <alignment horizontal="right" vertical="top"/>
    </xf>
    <xf numFmtId="3" fontId="7" fillId="0" borderId="51" xfId="1" applyNumberFormat="1" applyFont="1" applyFill="1" applyBorder="1" applyAlignment="1">
      <alignment horizontal="right" vertical="top"/>
    </xf>
    <xf numFmtId="4" fontId="7" fillId="0" borderId="49" xfId="1" applyNumberFormat="1" applyFont="1" applyFill="1" applyBorder="1" applyAlignment="1">
      <alignment horizontal="right" vertical="top"/>
    </xf>
    <xf numFmtId="164" fontId="12" fillId="0" borderId="51" xfId="1" applyNumberFormat="1" applyFont="1" applyFill="1" applyBorder="1" applyAlignment="1">
      <alignment horizontal="right" vertical="top"/>
    </xf>
    <xf numFmtId="3" fontId="12" fillId="0" borderId="51" xfId="1" applyNumberFormat="1" applyFont="1" applyFill="1" applyBorder="1" applyAlignment="1">
      <alignment horizontal="right" vertical="top"/>
    </xf>
    <xf numFmtId="164" fontId="7" fillId="0" borderId="49" xfId="1" applyNumberFormat="1" applyFont="1" applyFill="1" applyBorder="1" applyAlignment="1">
      <alignment horizontal="right" vertical="top"/>
    </xf>
    <xf numFmtId="164" fontId="7" fillId="0" borderId="48" xfId="1" applyNumberFormat="1" applyFont="1" applyFill="1" applyBorder="1" applyAlignment="1">
      <alignment horizontal="right" vertical="top"/>
    </xf>
    <xf numFmtId="3" fontId="7" fillId="0" borderId="48" xfId="1" applyNumberFormat="1" applyFont="1" applyFill="1" applyBorder="1" applyAlignment="1">
      <alignment horizontal="right" vertical="top"/>
    </xf>
    <xf numFmtId="4" fontId="7" fillId="0" borderId="64" xfId="1" applyNumberFormat="1" applyFont="1" applyFill="1" applyBorder="1" applyAlignment="1">
      <alignment horizontal="right" vertical="top"/>
    </xf>
    <xf numFmtId="164" fontId="7" fillId="0" borderId="55" xfId="1" applyNumberFormat="1" applyFont="1" applyFill="1" applyBorder="1" applyAlignment="1">
      <alignment horizontal="right" vertical="top"/>
    </xf>
    <xf numFmtId="3" fontId="7" fillId="0" borderId="55" xfId="1" applyNumberFormat="1" applyFont="1" applyFill="1" applyBorder="1" applyAlignment="1">
      <alignment horizontal="right" vertical="top"/>
    </xf>
    <xf numFmtId="4" fontId="7" fillId="0" borderId="55" xfId="1" applyNumberFormat="1" applyFont="1" applyFill="1" applyBorder="1" applyAlignment="1">
      <alignment horizontal="right" vertical="top"/>
    </xf>
    <xf numFmtId="4" fontId="7" fillId="0" borderId="62" xfId="1" applyNumberFormat="1" applyFont="1" applyFill="1" applyBorder="1" applyAlignment="1">
      <alignment horizontal="right" vertical="top"/>
    </xf>
    <xf numFmtId="164" fontId="7" fillId="0" borderId="0" xfId="1" applyNumberFormat="1" applyFont="1"/>
    <xf numFmtId="3" fontId="7" fillId="0" borderId="0" xfId="1" applyNumberFormat="1" applyFont="1"/>
    <xf numFmtId="4" fontId="7" fillId="0" borderId="0" xfId="1" applyNumberFormat="1" applyFont="1"/>
    <xf numFmtId="3" fontId="12" fillId="0" borderId="49" xfId="1" applyNumberFormat="1" applyFont="1" applyFill="1" applyBorder="1" applyAlignment="1">
      <alignment horizontal="right" vertical="top"/>
    </xf>
    <xf numFmtId="4" fontId="7" fillId="0" borderId="48" xfId="1" applyNumberFormat="1" applyFont="1" applyFill="1" applyBorder="1" applyAlignment="1">
      <alignment horizontal="right" vertical="top"/>
    </xf>
    <xf numFmtId="164" fontId="8" fillId="0" borderId="14" xfId="1" applyNumberFormat="1" applyFont="1" applyFill="1" applyBorder="1"/>
    <xf numFmtId="3" fontId="8" fillId="0" borderId="14" xfId="1" applyNumberFormat="1" applyFont="1" applyFill="1" applyBorder="1" applyAlignment="1">
      <alignment horizontal="right" vertical="top"/>
    </xf>
    <xf numFmtId="4" fontId="8" fillId="0" borderId="14" xfId="1" applyNumberFormat="1" applyFont="1" applyFill="1" applyBorder="1" applyAlignment="1">
      <alignment horizontal="right" vertical="top"/>
    </xf>
    <xf numFmtId="4" fontId="8" fillId="0" borderId="66" xfId="1" applyNumberFormat="1" applyFont="1" applyFill="1" applyBorder="1" applyAlignment="1">
      <alignment horizontal="right" vertical="top"/>
    </xf>
    <xf numFmtId="164" fontId="12" fillId="0" borderId="49" xfId="1" applyNumberFormat="1" applyFont="1" applyFill="1" applyBorder="1"/>
    <xf numFmtId="164" fontId="8" fillId="0" borderId="15" xfId="1" applyNumberFormat="1" applyFont="1" applyFill="1" applyBorder="1"/>
    <xf numFmtId="2" fontId="8" fillId="0" borderId="14" xfId="1" applyNumberFormat="1" applyFont="1" applyFill="1" applyBorder="1"/>
    <xf numFmtId="2" fontId="8" fillId="0" borderId="66" xfId="1" applyNumberFormat="1" applyFont="1" applyFill="1" applyBorder="1"/>
    <xf numFmtId="164" fontId="62" fillId="0" borderId="6" xfId="1" applyNumberFormat="1" applyFont="1" applyFill="1" applyBorder="1"/>
    <xf numFmtId="3" fontId="62" fillId="0" borderId="0" xfId="1" applyNumberFormat="1" applyFont="1" applyFill="1"/>
    <xf numFmtId="0" fontId="62" fillId="0" borderId="0" xfId="1" applyFont="1" applyFill="1"/>
    <xf numFmtId="164" fontId="5" fillId="0" borderId="14" xfId="1" applyNumberFormat="1" applyFont="1" applyFill="1" applyBorder="1"/>
    <xf numFmtId="4" fontId="5" fillId="0" borderId="14" xfId="1" applyNumberFormat="1" applyFont="1" applyFill="1" applyBorder="1" applyAlignment="1">
      <alignment horizontal="right" vertical="top"/>
    </xf>
    <xf numFmtId="4" fontId="5" fillId="0" borderId="66" xfId="1" applyNumberFormat="1" applyFont="1" applyFill="1" applyBorder="1" applyAlignment="1">
      <alignment horizontal="right" vertical="top"/>
    </xf>
    <xf numFmtId="165" fontId="13" fillId="0" borderId="49" xfId="1" applyNumberFormat="1" applyFont="1" applyFill="1" applyBorder="1"/>
    <xf numFmtId="0" fontId="13" fillId="0" borderId="49" xfId="1" applyFont="1" applyFill="1" applyBorder="1"/>
    <xf numFmtId="4" fontId="13" fillId="0" borderId="49" xfId="1" applyNumberFormat="1" applyFont="1" applyFill="1" applyBorder="1"/>
    <xf numFmtId="4" fontId="13" fillId="0" borderId="61" xfId="1" applyNumberFormat="1" applyFont="1" applyFill="1" applyBorder="1"/>
    <xf numFmtId="165" fontId="4" fillId="0" borderId="49" xfId="1" applyNumberFormat="1" applyFont="1" applyFill="1" applyBorder="1" applyAlignment="1">
      <alignment horizontal="right" vertical="top"/>
    </xf>
    <xf numFmtId="0" fontId="4" fillId="0" borderId="49" xfId="1" applyFont="1" applyFill="1" applyBorder="1" applyAlignment="1">
      <alignment horizontal="right" vertical="top"/>
    </xf>
    <xf numFmtId="4" fontId="4" fillId="0" borderId="49" xfId="1" applyNumberFormat="1" applyFont="1" applyFill="1" applyBorder="1" applyAlignment="1">
      <alignment horizontal="right" vertical="top"/>
    </xf>
    <xf numFmtId="4" fontId="4" fillId="0" borderId="61" xfId="1" applyNumberFormat="1" applyFont="1" applyFill="1" applyBorder="1" applyAlignment="1">
      <alignment horizontal="right" vertical="top"/>
    </xf>
    <xf numFmtId="4" fontId="13" fillId="0" borderId="49" xfId="1" applyNumberFormat="1" applyFont="1" applyFill="1" applyBorder="1" applyAlignment="1">
      <alignment horizontal="right" vertical="top"/>
    </xf>
    <xf numFmtId="4" fontId="13" fillId="0" borderId="61" xfId="1" applyNumberFormat="1" applyFont="1" applyFill="1" applyBorder="1" applyAlignment="1">
      <alignment horizontal="right" vertical="top"/>
    </xf>
    <xf numFmtId="165" fontId="13" fillId="0" borderId="49" xfId="1" applyNumberFormat="1" applyFont="1" applyFill="1" applyBorder="1" applyAlignment="1">
      <alignment horizontal="right" vertical="top"/>
    </xf>
    <xf numFmtId="1" fontId="13" fillId="0" borderId="49" xfId="1" applyNumberFormat="1" applyFont="1" applyFill="1" applyBorder="1" applyAlignment="1">
      <alignment horizontal="right" vertical="top"/>
    </xf>
    <xf numFmtId="1" fontId="4" fillId="0" borderId="49" xfId="1" applyNumberFormat="1" applyFont="1" applyFill="1" applyBorder="1" applyAlignment="1">
      <alignment horizontal="right" vertical="top"/>
    </xf>
    <xf numFmtId="4" fontId="4" fillId="0" borderId="48" xfId="1" applyNumberFormat="1" applyFont="1" applyFill="1" applyBorder="1" applyAlignment="1">
      <alignment horizontal="right" vertical="top"/>
    </xf>
    <xf numFmtId="4" fontId="4" fillId="0" borderId="64" xfId="1" applyNumberFormat="1" applyFont="1" applyFill="1" applyBorder="1" applyAlignment="1">
      <alignment horizontal="right" vertical="top"/>
    </xf>
    <xf numFmtId="165" fontId="5" fillId="0" borderId="15" xfId="1" applyNumberFormat="1" applyFont="1" applyFill="1" applyBorder="1"/>
    <xf numFmtId="4" fontId="5" fillId="0" borderId="14" xfId="1" applyNumberFormat="1" applyFont="1" applyFill="1" applyBorder="1"/>
    <xf numFmtId="4" fontId="5" fillId="0" borderId="66" xfId="1" applyNumberFormat="1" applyFont="1" applyFill="1" applyBorder="1"/>
    <xf numFmtId="4" fontId="63" fillId="0" borderId="61" xfId="1" applyNumberFormat="1" applyFont="1" applyFill="1" applyBorder="1"/>
    <xf numFmtId="165" fontId="4" fillId="0" borderId="49" xfId="1" applyNumberFormat="1" applyFont="1" applyFill="1" applyBorder="1"/>
    <xf numFmtId="4" fontId="4" fillId="0" borderId="49" xfId="1" applyNumberFormat="1" applyFont="1" applyFill="1" applyBorder="1"/>
    <xf numFmtId="4" fontId="17" fillId="0" borderId="61" xfId="1" applyNumberFormat="1" applyFont="1" applyFill="1" applyBorder="1"/>
    <xf numFmtId="165" fontId="5" fillId="0" borderId="14" xfId="1" applyNumberFormat="1" applyFont="1" applyFill="1" applyBorder="1"/>
    <xf numFmtId="0" fontId="5" fillId="0" borderId="14" xfId="1" applyFont="1" applyFill="1" applyBorder="1"/>
    <xf numFmtId="4" fontId="4" fillId="0" borderId="14" xfId="1" applyNumberFormat="1" applyFont="1" applyFill="1" applyBorder="1"/>
    <xf numFmtId="4" fontId="4" fillId="0" borderId="66" xfId="1" applyNumberFormat="1" applyFont="1" applyFill="1" applyBorder="1"/>
    <xf numFmtId="165" fontId="4" fillId="0" borderId="0" xfId="1" applyNumberFormat="1" applyFont="1" applyFill="1" applyBorder="1"/>
    <xf numFmtId="4" fontId="4" fillId="0" borderId="0" xfId="1" applyNumberFormat="1" applyFont="1" applyFill="1" applyBorder="1"/>
    <xf numFmtId="4" fontId="5" fillId="0" borderId="68" xfId="1" applyNumberFormat="1" applyFont="1" applyFill="1" applyBorder="1"/>
    <xf numFmtId="49" fontId="13" fillId="0" borderId="49" xfId="0" applyNumberFormat="1" applyFont="1" applyFill="1" applyBorder="1" applyAlignment="1">
      <alignment horizontal="left"/>
    </xf>
    <xf numFmtId="49" fontId="13" fillId="0" borderId="40" xfId="0" applyNumberFormat="1" applyFont="1" applyFill="1" applyBorder="1" applyAlignment="1">
      <alignment horizontal="left"/>
    </xf>
    <xf numFmtId="49" fontId="4" fillId="0" borderId="20" xfId="0" applyNumberFormat="1" applyFont="1" applyFill="1" applyBorder="1" applyAlignment="1">
      <alignment horizontal="center"/>
    </xf>
    <xf numFmtId="49" fontId="12" fillId="0" borderId="31" xfId="0" applyNumberFormat="1" applyFont="1" applyFill="1" applyBorder="1" applyAlignment="1">
      <alignment horizontal="center"/>
    </xf>
    <xf numFmtId="49" fontId="13" fillId="0" borderId="20" xfId="0" applyNumberFormat="1" applyFont="1" applyBorder="1" applyAlignment="1">
      <alignment horizontal="center"/>
    </xf>
    <xf numFmtId="0" fontId="21" fillId="0" borderId="61" xfId="0" applyFont="1" applyFill="1" applyBorder="1"/>
    <xf numFmtId="3" fontId="21" fillId="0" borderId="4" xfId="0" applyNumberFormat="1" applyFont="1" applyFill="1" applyBorder="1" applyAlignment="1">
      <alignment vertical="center"/>
    </xf>
    <xf numFmtId="4" fontId="21" fillId="0" borderId="4" xfId="0" applyNumberFormat="1" applyFont="1" applyFill="1" applyBorder="1" applyAlignment="1">
      <alignment vertical="center"/>
    </xf>
    <xf numFmtId="2" fontId="21" fillId="0" borderId="32" xfId="0" applyNumberFormat="1" applyFont="1" applyFill="1" applyBorder="1" applyAlignment="1">
      <alignment vertical="center"/>
    </xf>
    <xf numFmtId="0" fontId="29" fillId="0" borderId="49" xfId="0" applyFont="1" applyBorder="1"/>
    <xf numFmtId="0" fontId="29" fillId="0" borderId="61" xfId="0" applyFont="1" applyBorder="1"/>
    <xf numFmtId="164" fontId="4" fillId="0" borderId="49" xfId="0" applyNumberFormat="1" applyFont="1" applyBorder="1"/>
    <xf numFmtId="164" fontId="12" fillId="0" borderId="49" xfId="0" applyNumberFormat="1" applyFont="1" applyBorder="1"/>
    <xf numFmtId="164" fontId="21" fillId="0" borderId="51" xfId="0" applyNumberFormat="1" applyFont="1" applyBorder="1"/>
    <xf numFmtId="4" fontId="24" fillId="0" borderId="49" xfId="0" applyNumberFormat="1" applyFont="1" applyBorder="1"/>
    <xf numFmtId="4" fontId="24" fillId="0" borderId="48" xfId="0" applyNumberFormat="1" applyFont="1" applyBorder="1" applyAlignment="1">
      <alignment horizontal="right" vertical="center"/>
    </xf>
    <xf numFmtId="4" fontId="24" fillId="0" borderId="64" xfId="0" applyNumberFormat="1" applyFont="1" applyBorder="1" applyAlignment="1">
      <alignment horizontal="right" vertical="center"/>
    </xf>
    <xf numFmtId="164" fontId="24" fillId="0" borderId="48" xfId="0" applyNumberFormat="1" applyFont="1" applyBorder="1" applyAlignment="1">
      <alignment horizontal="right" vertical="center"/>
    </xf>
    <xf numFmtId="3" fontId="24" fillId="0" borderId="48" xfId="0" applyNumberFormat="1" applyFont="1" applyBorder="1" applyAlignment="1">
      <alignment horizontal="right" vertical="center"/>
    </xf>
    <xf numFmtId="0" fontId="24" fillId="0" borderId="48" xfId="0" applyFont="1" applyBorder="1" applyAlignment="1">
      <alignment horizontal="right" vertical="center"/>
    </xf>
    <xf numFmtId="0" fontId="21" fillId="0" borderId="49" xfId="0" applyFont="1" applyBorder="1" applyAlignment="1">
      <alignment horizontal="right" vertical="center"/>
    </xf>
    <xf numFmtId="0" fontId="61" fillId="0" borderId="49" xfId="0" applyFont="1" applyBorder="1"/>
    <xf numFmtId="0" fontId="61" fillId="0" borderId="61" xfId="0" applyFont="1" applyBorder="1"/>
    <xf numFmtId="4" fontId="8" fillId="0" borderId="15" xfId="0" applyNumberFormat="1" applyFont="1" applyFill="1" applyBorder="1"/>
    <xf numFmtId="4" fontId="8" fillId="0" borderId="66" xfId="0" applyNumberFormat="1" applyFont="1" applyFill="1" applyBorder="1"/>
    <xf numFmtId="164" fontId="13" fillId="0" borderId="51" xfId="0" applyNumberFormat="1" applyFont="1" applyBorder="1"/>
    <xf numFmtId="4" fontId="13" fillId="0" borderId="51" xfId="0" applyNumberFormat="1" applyFont="1" applyBorder="1"/>
    <xf numFmtId="4" fontId="13" fillId="0" borderId="61" xfId="0" applyNumberFormat="1" applyFont="1" applyBorder="1"/>
    <xf numFmtId="164" fontId="21" fillId="0" borderId="48" xfId="0" applyNumberFormat="1" applyFont="1" applyBorder="1" applyAlignment="1">
      <alignment vertical="center"/>
    </xf>
    <xf numFmtId="4" fontId="21" fillId="0" borderId="48" xfId="0" applyNumberFormat="1" applyFont="1" applyBorder="1" applyAlignment="1">
      <alignment vertical="center"/>
    </xf>
    <xf numFmtId="164" fontId="21" fillId="0" borderId="4" xfId="0" applyNumberFormat="1" applyFont="1" applyBorder="1" applyAlignment="1">
      <alignment vertical="center"/>
    </xf>
    <xf numFmtId="4" fontId="21" fillId="0" borderId="4" xfId="0" applyNumberFormat="1" applyFont="1" applyBorder="1" applyAlignment="1">
      <alignment vertical="center"/>
    </xf>
    <xf numFmtId="4" fontId="21" fillId="0" borderId="32" xfId="0" applyNumberFormat="1" applyFont="1" applyBorder="1" applyAlignment="1">
      <alignment vertical="center"/>
    </xf>
    <xf numFmtId="4" fontId="21" fillId="0" borderId="2" xfId="0" applyNumberFormat="1" applyFont="1" applyBorder="1" applyAlignment="1">
      <alignment horizontal="right" vertical="center"/>
    </xf>
    <xf numFmtId="164" fontId="21" fillId="0" borderId="55" xfId="0" applyNumberFormat="1" applyFont="1" applyBorder="1" applyAlignment="1">
      <alignment horizontal="right" vertical="center"/>
    </xf>
    <xf numFmtId="0" fontId="21" fillId="0" borderId="58" xfId="0" applyFont="1" applyBorder="1" applyAlignment="1">
      <alignment horizontal="right" vertical="center"/>
    </xf>
    <xf numFmtId="4" fontId="21" fillId="0" borderId="55" xfId="0" applyNumberFormat="1" applyFont="1" applyBorder="1" applyAlignment="1">
      <alignment horizontal="right" vertical="center"/>
    </xf>
    <xf numFmtId="4" fontId="21" fillId="0" borderId="69" xfId="0" applyNumberFormat="1" applyFont="1" applyBorder="1" applyAlignment="1">
      <alignment horizontal="right" vertical="center"/>
    </xf>
    <xf numFmtId="164" fontId="5" fillId="0" borderId="3" xfId="0" applyNumberFormat="1" applyFont="1" applyFill="1" applyBorder="1"/>
    <xf numFmtId="4" fontId="5" fillId="0" borderId="3" xfId="0" applyNumberFormat="1" applyFont="1" applyFill="1" applyBorder="1"/>
    <xf numFmtId="4" fontId="5" fillId="0" borderId="12" xfId="0" applyNumberFormat="1" applyFont="1" applyFill="1" applyBorder="1"/>
    <xf numFmtId="4" fontId="21" fillId="0" borderId="0" xfId="0" applyNumberFormat="1" applyFont="1" applyBorder="1"/>
    <xf numFmtId="164" fontId="24" fillId="0" borderId="51" xfId="0" applyNumberFormat="1" applyFont="1" applyBorder="1"/>
    <xf numFmtId="0" fontId="24" fillId="0" borderId="61" xfId="0" applyFont="1" applyBorder="1"/>
    <xf numFmtId="0" fontId="21" fillId="0" borderId="56" xfId="0" applyFont="1" applyFill="1" applyBorder="1" applyAlignment="1">
      <alignment horizontal="center"/>
    </xf>
    <xf numFmtId="0" fontId="21" fillId="0" borderId="20" xfId="0" applyFont="1" applyFill="1" applyBorder="1" applyAlignment="1">
      <alignment horizontal="center"/>
    </xf>
    <xf numFmtId="0" fontId="21" fillId="0" borderId="31" xfId="0" applyFont="1" applyFill="1" applyBorder="1" applyAlignment="1">
      <alignment horizontal="center"/>
    </xf>
    <xf numFmtId="0" fontId="21" fillId="0" borderId="0" xfId="2" applyFont="1" applyBorder="1" applyAlignment="1"/>
    <xf numFmtId="49" fontId="12" fillId="0" borderId="0" xfId="1" applyNumberFormat="1" applyFont="1" applyFill="1" applyBorder="1" applyAlignment="1">
      <alignment horizontal="left"/>
    </xf>
    <xf numFmtId="49" fontId="4" fillId="0" borderId="0" xfId="1" applyNumberFormat="1" applyFont="1" applyFill="1" applyBorder="1" applyAlignment="1">
      <alignment horizontal="left" vertical="center"/>
    </xf>
    <xf numFmtId="0" fontId="32" fillId="0" borderId="0" xfId="1" applyFont="1" applyFill="1" applyBorder="1" applyAlignment="1">
      <alignment horizontal="left" vertical="center" wrapText="1"/>
    </xf>
    <xf numFmtId="3" fontId="21" fillId="0" borderId="0" xfId="1" applyNumberFormat="1" applyFont="1" applyFill="1" applyBorder="1" applyAlignment="1">
      <alignment horizontal="right" vertical="top"/>
    </xf>
    <xf numFmtId="164" fontId="7" fillId="0" borderId="0" xfId="1" applyNumberFormat="1" applyFont="1" applyFill="1" applyBorder="1" applyAlignment="1">
      <alignment horizontal="right" vertical="top"/>
    </xf>
    <xf numFmtId="3" fontId="7" fillId="0" borderId="0" xfId="1" applyNumberFormat="1" applyFont="1" applyFill="1" applyBorder="1" applyAlignment="1">
      <alignment horizontal="right" vertical="top"/>
    </xf>
    <xf numFmtId="4" fontId="7" fillId="0" borderId="0" xfId="1" applyNumberFormat="1" applyFont="1" applyFill="1" applyBorder="1" applyAlignment="1">
      <alignment horizontal="right" vertical="top"/>
    </xf>
    <xf numFmtId="3" fontId="56" fillId="0" borderId="0" xfId="0" applyNumberFormat="1" applyFont="1"/>
    <xf numFmtId="0" fontId="56" fillId="0" borderId="0" xfId="0" applyFont="1"/>
    <xf numFmtId="0" fontId="28" fillId="0" borderId="44" xfId="0" applyFont="1" applyFill="1" applyBorder="1" applyAlignment="1"/>
    <xf numFmtId="0" fontId="28" fillId="0" borderId="30" xfId="0" applyFont="1" applyFill="1" applyBorder="1" applyAlignment="1"/>
    <xf numFmtId="0" fontId="28" fillId="0" borderId="33" xfId="0" applyFont="1" applyFill="1" applyBorder="1" applyAlignment="1"/>
    <xf numFmtId="0" fontId="33" fillId="0" borderId="56" xfId="0" applyFont="1" applyFill="1" applyBorder="1" applyAlignment="1">
      <alignment horizontal="center"/>
    </xf>
    <xf numFmtId="0" fontId="33" fillId="0" borderId="20" xfId="0" applyFont="1" applyFill="1" applyBorder="1" applyAlignment="1">
      <alignment horizontal="center"/>
    </xf>
    <xf numFmtId="0" fontId="33" fillId="0" borderId="31" xfId="0" applyFont="1" applyFill="1" applyBorder="1" applyAlignment="1">
      <alignment horizontal="center"/>
    </xf>
    <xf numFmtId="0" fontId="33" fillId="0" borderId="53" xfId="0" applyFont="1" applyFill="1" applyBorder="1" applyAlignment="1">
      <alignment horizontal="left"/>
    </xf>
    <xf numFmtId="0" fontId="33" fillId="0" borderId="50" xfId="0" applyFont="1" applyFill="1" applyBorder="1" applyAlignment="1">
      <alignment horizontal="left"/>
    </xf>
    <xf numFmtId="0" fontId="21" fillId="0" borderId="56" xfId="0" applyFont="1" applyFill="1" applyBorder="1" applyAlignment="1">
      <alignment horizontal="center"/>
    </xf>
    <xf numFmtId="0" fontId="21" fillId="0" borderId="20" xfId="0" applyFont="1" applyFill="1" applyBorder="1" applyAlignment="1">
      <alignment horizontal="center"/>
    </xf>
    <xf numFmtId="0" fontId="21" fillId="0" borderId="31" xfId="0" applyFont="1" applyFill="1" applyBorder="1" applyAlignment="1">
      <alignment horizontal="center"/>
    </xf>
    <xf numFmtId="0" fontId="21" fillId="0" borderId="23" xfId="0" applyFont="1" applyFill="1" applyBorder="1" applyAlignment="1">
      <alignment horizontal="center"/>
    </xf>
    <xf numFmtId="49" fontId="21" fillId="0" borderId="20" xfId="0" applyNumberFormat="1" applyFont="1" applyFill="1" applyBorder="1" applyAlignment="1">
      <alignment horizontal="center"/>
    </xf>
    <xf numFmtId="49" fontId="21" fillId="0" borderId="23" xfId="0" applyNumberFormat="1" applyFont="1" applyFill="1" applyBorder="1" applyAlignment="1">
      <alignment horizontal="center"/>
    </xf>
    <xf numFmtId="49" fontId="28" fillId="0" borderId="44" xfId="0" applyNumberFormat="1" applyFont="1" applyFill="1" applyBorder="1" applyAlignment="1">
      <alignment horizontal="left"/>
    </xf>
    <xf numFmtId="0" fontId="8" fillId="0" borderId="44" xfId="1" applyFont="1" applyFill="1" applyBorder="1" applyAlignment="1"/>
    <xf numFmtId="0" fontId="8" fillId="0" borderId="30" xfId="1" applyFont="1" applyFill="1" applyBorder="1" applyAlignment="1"/>
    <xf numFmtId="0" fontId="4" fillId="0" borderId="33" xfId="1" applyBorder="1" applyAlignment="1"/>
    <xf numFmtId="0" fontId="8" fillId="0" borderId="26" xfId="1" applyFont="1" applyBorder="1" applyAlignment="1">
      <alignment horizontal="left"/>
    </xf>
    <xf numFmtId="0" fontId="4" fillId="0" borderId="27" xfId="1" applyFont="1" applyBorder="1" applyAlignment="1"/>
    <xf numFmtId="0" fontId="4" fillId="0" borderId="29" xfId="1" applyFont="1" applyBorder="1" applyAlignment="1"/>
    <xf numFmtId="0" fontId="4" fillId="0" borderId="30" xfId="1" applyFont="1" applyBorder="1" applyAlignment="1"/>
    <xf numFmtId="0" fontId="4" fillId="0" borderId="33" xfId="1" applyFont="1" applyBorder="1" applyAlignment="1"/>
    <xf numFmtId="49" fontId="13" fillId="0" borderId="51" xfId="1" applyNumberFormat="1" applyFont="1" applyFill="1" applyBorder="1" applyAlignment="1">
      <alignment horizontal="left"/>
    </xf>
    <xf numFmtId="0" fontId="4" fillId="0" borderId="50" xfId="1" applyFont="1" applyFill="1" applyBorder="1" applyAlignment="1">
      <alignment horizontal="left"/>
    </xf>
    <xf numFmtId="49" fontId="13" fillId="0" borderId="0" xfId="0" applyNumberFormat="1" applyFont="1" applyBorder="1" applyAlignment="1">
      <alignment horizontal="left"/>
    </xf>
    <xf numFmtId="49" fontId="13" fillId="0" borderId="21" xfId="0" applyNumberFormat="1" applyFont="1" applyBorder="1" applyAlignment="1">
      <alignment horizontal="left"/>
    </xf>
    <xf numFmtId="49" fontId="13" fillId="0" borderId="56" xfId="0" applyNumberFormat="1" applyFont="1" applyBorder="1" applyAlignment="1">
      <alignment horizontal="center"/>
    </xf>
    <xf numFmtId="0" fontId="37" fillId="0" borderId="20" xfId="0" applyFont="1" applyBorder="1"/>
    <xf numFmtId="0" fontId="37" fillId="0" borderId="8" xfId="0" applyFont="1" applyBorder="1"/>
    <xf numFmtId="0" fontId="37" fillId="0" borderId="31" xfId="0" applyFont="1" applyBorder="1"/>
    <xf numFmtId="0" fontId="8" fillId="0" borderId="44" xfId="0" applyFont="1" applyFill="1" applyBorder="1" applyAlignment="1"/>
    <xf numFmtId="0" fontId="0" fillId="0" borderId="30" xfId="0" applyBorder="1"/>
    <xf numFmtId="0" fontId="0" fillId="0" borderId="33" xfId="0" applyBorder="1"/>
    <xf numFmtId="49" fontId="12" fillId="0" borderId="56" xfId="0" applyNumberFormat="1" applyFont="1" applyFill="1" applyBorder="1" applyAlignment="1">
      <alignment horizontal="center"/>
    </xf>
    <xf numFmtId="0" fontId="5" fillId="0" borderId="44" xfId="0" applyFont="1" applyFill="1" applyBorder="1" applyAlignment="1"/>
    <xf numFmtId="0" fontId="4" fillId="0" borderId="56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5" fillId="0" borderId="30" xfId="0" applyFont="1" applyFill="1" applyBorder="1" applyAlignment="1"/>
    <xf numFmtId="0" fontId="5" fillId="0" borderId="33" xfId="0" applyFont="1" applyFill="1" applyBorder="1" applyAlignment="1"/>
    <xf numFmtId="49" fontId="13" fillId="0" borderId="49" xfId="0" applyNumberFormat="1" applyFont="1" applyFill="1" applyBorder="1" applyAlignment="1">
      <alignment horizontal="left"/>
    </xf>
    <xf numFmtId="0" fontId="13" fillId="0" borderId="49" xfId="0" applyFont="1" applyFill="1" applyBorder="1" applyAlignment="1">
      <alignment horizontal="left"/>
    </xf>
    <xf numFmtId="49" fontId="37" fillId="0" borderId="20" xfId="0" applyNumberFormat="1" applyFont="1" applyBorder="1" applyAlignment="1">
      <alignment horizontal="center"/>
    </xf>
    <xf numFmtId="49" fontId="37" fillId="0" borderId="31" xfId="0" applyNumberFormat="1" applyFont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49" fontId="13" fillId="0" borderId="40" xfId="0" applyNumberFormat="1" applyFont="1" applyFill="1" applyBorder="1" applyAlignment="1">
      <alignment horizontal="left"/>
    </xf>
    <xf numFmtId="0" fontId="13" fillId="0" borderId="4" xfId="0" applyFont="1" applyFill="1" applyBorder="1" applyAlignment="1">
      <alignment horizontal="left"/>
    </xf>
    <xf numFmtId="3" fontId="7" fillId="0" borderId="48" xfId="1" applyNumberFormat="1" applyFont="1" applyFill="1" applyBorder="1" applyAlignment="1">
      <alignment horizontal="right" vertical="top"/>
    </xf>
    <xf numFmtId="3" fontId="7" fillId="0" borderId="4" xfId="1" applyNumberFormat="1" applyFont="1" applyFill="1" applyBorder="1" applyAlignment="1">
      <alignment horizontal="right" vertical="top"/>
    </xf>
    <xf numFmtId="2" fontId="7" fillId="0" borderId="48" xfId="1" applyNumberFormat="1" applyFont="1" applyFill="1" applyBorder="1" applyAlignment="1">
      <alignment horizontal="right" vertical="top"/>
    </xf>
    <xf numFmtId="2" fontId="7" fillId="0" borderId="4" xfId="1" applyNumberFormat="1" applyFont="1" applyFill="1" applyBorder="1" applyAlignment="1">
      <alignment horizontal="right" vertical="top"/>
    </xf>
    <xf numFmtId="2" fontId="7" fillId="0" borderId="64" xfId="1" applyNumberFormat="1" applyFont="1" applyFill="1" applyBorder="1" applyAlignment="1">
      <alignment horizontal="right" vertical="top"/>
    </xf>
    <xf numFmtId="2" fontId="7" fillId="0" borderId="32" xfId="1" applyNumberFormat="1" applyFont="1" applyFill="1" applyBorder="1" applyAlignment="1">
      <alignment horizontal="right" vertical="top"/>
    </xf>
    <xf numFmtId="0" fontId="7" fillId="0" borderId="48" xfId="1" applyFont="1" applyFill="1" applyBorder="1" applyAlignment="1">
      <alignment horizontal="right" vertical="top"/>
    </xf>
    <xf numFmtId="0" fontId="61" fillId="0" borderId="4" xfId="0" applyFont="1" applyBorder="1" applyAlignment="1"/>
    <xf numFmtId="0" fontId="8" fillId="0" borderId="5" xfId="1" applyFont="1" applyFill="1" applyBorder="1" applyAlignment="1">
      <alignment horizontal="left"/>
    </xf>
    <xf numFmtId="0" fontId="7" fillId="0" borderId="6" xfId="1" applyFont="1" applyFill="1" applyBorder="1" applyAlignment="1"/>
    <xf numFmtId="0" fontId="7" fillId="0" borderId="7" xfId="1" applyFont="1" applyFill="1" applyBorder="1" applyAlignment="1"/>
    <xf numFmtId="0" fontId="7" fillId="0" borderId="33" xfId="1" applyFont="1" applyFill="1" applyBorder="1" applyAlignment="1"/>
    <xf numFmtId="49" fontId="8" fillId="0" borderId="26" xfId="1" applyNumberFormat="1" applyFont="1" applyFill="1" applyBorder="1" applyAlignment="1">
      <alignment horizontal="left"/>
    </xf>
    <xf numFmtId="49" fontId="8" fillId="0" borderId="27" xfId="1" applyNumberFormat="1" applyFont="1" applyFill="1" applyBorder="1" applyAlignment="1">
      <alignment horizontal="left"/>
    </xf>
    <xf numFmtId="0" fontId="7" fillId="0" borderId="27" xfId="1" applyFont="1" applyFill="1" applyBorder="1" applyAlignment="1"/>
    <xf numFmtId="0" fontId="7" fillId="0" borderId="29" xfId="1" applyFont="1" applyFill="1" applyBorder="1" applyAlignment="1"/>
    <xf numFmtId="49" fontId="12" fillId="0" borderId="56" xfId="1" applyNumberFormat="1" applyFont="1" applyFill="1" applyBorder="1" applyAlignment="1">
      <alignment horizontal="left" vertical="center"/>
    </xf>
    <xf numFmtId="0" fontId="7" fillId="0" borderId="31" xfId="1" applyFont="1" applyFill="1" applyBorder="1" applyAlignment="1">
      <alignment horizontal="left" vertical="center"/>
    </xf>
    <xf numFmtId="49" fontId="12" fillId="0" borderId="52" xfId="1" applyNumberFormat="1" applyFont="1" applyFill="1" applyBorder="1" applyAlignment="1">
      <alignment horizontal="left" vertical="center"/>
    </xf>
    <xf numFmtId="0" fontId="7" fillId="0" borderId="40" xfId="1" applyFont="1" applyFill="1" applyBorder="1" applyAlignment="1">
      <alignment horizontal="left" vertical="center"/>
    </xf>
    <xf numFmtId="0" fontId="7" fillId="0" borderId="48" xfId="1" applyFont="1" applyFill="1" applyBorder="1" applyAlignment="1">
      <alignment horizontal="left" vertical="center" wrapText="1"/>
    </xf>
    <xf numFmtId="0" fontId="7" fillId="0" borderId="4" xfId="1" applyFont="1" applyFill="1" applyBorder="1" applyAlignment="1">
      <alignment horizontal="left" vertical="center" wrapText="1"/>
    </xf>
    <xf numFmtId="3" fontId="7" fillId="0" borderId="46" xfId="1" applyNumberFormat="1" applyFont="1" applyFill="1" applyBorder="1" applyAlignment="1">
      <alignment horizontal="right" vertical="top"/>
    </xf>
    <xf numFmtId="0" fontId="7" fillId="0" borderId="39" xfId="1" applyFont="1" applyFill="1" applyBorder="1" applyAlignment="1">
      <alignment horizontal="right" vertical="top"/>
    </xf>
    <xf numFmtId="164" fontId="7" fillId="0" borderId="49" xfId="1" applyNumberFormat="1" applyFont="1" applyFill="1" applyBorder="1" applyAlignment="1">
      <alignment horizontal="right" vertical="top"/>
    </xf>
    <xf numFmtId="49" fontId="12" fillId="0" borderId="53" xfId="1" applyNumberFormat="1" applyFont="1" applyFill="1" applyBorder="1" applyAlignment="1">
      <alignment horizontal="left"/>
    </xf>
    <xf numFmtId="0" fontId="12" fillId="0" borderId="50" xfId="1" applyFont="1" applyFill="1" applyBorder="1" applyAlignment="1">
      <alignment horizontal="left"/>
    </xf>
    <xf numFmtId="164" fontId="7" fillId="0" borderId="48" xfId="1" applyNumberFormat="1" applyFont="1" applyFill="1" applyBorder="1" applyAlignment="1">
      <alignment horizontal="right" vertical="top"/>
    </xf>
    <xf numFmtId="0" fontId="7" fillId="0" borderId="56" xfId="1" applyFont="1" applyFill="1" applyBorder="1" applyAlignment="1">
      <alignment horizontal="left" vertical="center"/>
    </xf>
    <xf numFmtId="0" fontId="37" fillId="0" borderId="31" xfId="0" applyFont="1" applyBorder="1" applyAlignment="1"/>
    <xf numFmtId="0" fontId="7" fillId="0" borderId="48" xfId="1" applyFont="1" applyFill="1" applyBorder="1" applyAlignment="1">
      <alignment horizontal="left" vertical="center"/>
    </xf>
    <xf numFmtId="0" fontId="37" fillId="0" borderId="4" xfId="0" applyFont="1" applyBorder="1" applyAlignment="1"/>
    <xf numFmtId="0" fontId="7" fillId="0" borderId="48" xfId="1" applyFont="1" applyFill="1" applyBorder="1" applyAlignment="1">
      <alignment horizontal="left" vertical="top" wrapText="1"/>
    </xf>
    <xf numFmtId="0" fontId="61" fillId="0" borderId="4" xfId="0" applyFont="1" applyBorder="1" applyAlignment="1">
      <alignment horizontal="left" vertical="top"/>
    </xf>
    <xf numFmtId="0" fontId="61" fillId="0" borderId="4" xfId="0" applyFont="1" applyBorder="1" applyAlignment="1">
      <alignment horizontal="left" vertical="center" wrapText="1"/>
    </xf>
    <xf numFmtId="0" fontId="37" fillId="0" borderId="56" xfId="0" applyFont="1" applyBorder="1" applyAlignment="1"/>
    <xf numFmtId="0" fontId="0" fillId="0" borderId="31" xfId="0" applyBorder="1" applyAlignment="1"/>
    <xf numFmtId="0" fontId="37" fillId="0" borderId="48" xfId="0" applyFont="1" applyBorder="1" applyAlignment="1"/>
    <xf numFmtId="0" fontId="0" fillId="0" borderId="4" xfId="0" applyBorder="1" applyAlignment="1"/>
    <xf numFmtId="0" fontId="21" fillId="0" borderId="48" xfId="0" applyFont="1" applyBorder="1" applyAlignment="1">
      <alignment horizontal="left" vertical="top"/>
    </xf>
    <xf numFmtId="0" fontId="29" fillId="0" borderId="4" xfId="0" applyFont="1" applyBorder="1" applyAlignment="1"/>
    <xf numFmtId="0" fontId="21" fillId="0" borderId="48" xfId="0" applyFont="1" applyBorder="1" applyAlignment="1">
      <alignment horizontal="right" vertical="top"/>
    </xf>
    <xf numFmtId="0" fontId="21" fillId="0" borderId="4" xfId="0" applyFont="1" applyBorder="1" applyAlignment="1">
      <alignment horizontal="right" vertical="top"/>
    </xf>
    <xf numFmtId="3" fontId="21" fillId="0" borderId="48" xfId="0" applyNumberFormat="1" applyFont="1" applyBorder="1" applyAlignment="1">
      <alignment horizontal="right" vertical="top"/>
    </xf>
    <xf numFmtId="2" fontId="21" fillId="0" borderId="48" xfId="1" applyNumberFormat="1" applyFont="1" applyFill="1" applyBorder="1" applyAlignment="1">
      <alignment horizontal="right" vertical="top"/>
    </xf>
    <xf numFmtId="0" fontId="29" fillId="0" borderId="4" xfId="0" applyFont="1" applyBorder="1" applyAlignment="1">
      <alignment horizontal="right" vertical="top"/>
    </xf>
    <xf numFmtId="0" fontId="8" fillId="0" borderId="10" xfId="0" applyFont="1" applyFill="1" applyBorder="1" applyAlignment="1"/>
    <xf numFmtId="0" fontId="8" fillId="0" borderId="11" xfId="0" applyFont="1" applyFill="1" applyBorder="1" applyAlignment="1"/>
    <xf numFmtId="0" fontId="12" fillId="0" borderId="53" xfId="0" applyFont="1" applyFill="1" applyBorder="1" applyAlignment="1"/>
    <xf numFmtId="0" fontId="12" fillId="0" borderId="21" xfId="0" applyFont="1" applyFill="1" applyBorder="1" applyAlignment="1"/>
    <xf numFmtId="49" fontId="12" fillId="0" borderId="20" xfId="0" applyNumberFormat="1" applyFont="1" applyFill="1" applyBorder="1" applyAlignment="1">
      <alignment horizontal="center"/>
    </xf>
    <xf numFmtId="0" fontId="8" fillId="0" borderId="30" xfId="0" applyFont="1" applyFill="1" applyBorder="1" applyAlignment="1"/>
    <xf numFmtId="0" fontId="8" fillId="0" borderId="33" xfId="0" applyFont="1" applyFill="1" applyBorder="1" applyAlignment="1"/>
    <xf numFmtId="0" fontId="12" fillId="0" borderId="51" xfId="0" applyFont="1" applyBorder="1" applyAlignment="1"/>
    <xf numFmtId="0" fontId="12" fillId="0" borderId="50" xfId="0" applyFont="1" applyBorder="1" applyAlignment="1"/>
    <xf numFmtId="0" fontId="37" fillId="0" borderId="70" xfId="0" applyFont="1" applyBorder="1" applyAlignment="1">
      <alignment horizontal="center"/>
    </xf>
    <xf numFmtId="0" fontId="37" fillId="0" borderId="8" xfId="0" applyFont="1" applyBorder="1" applyAlignment="1">
      <alignment horizontal="center"/>
    </xf>
    <xf numFmtId="0" fontId="37" fillId="0" borderId="10" xfId="0" applyFont="1" applyBorder="1" applyAlignment="1">
      <alignment horizontal="center"/>
    </xf>
    <xf numFmtId="49" fontId="33" fillId="0" borderId="56" xfId="0" applyNumberFormat="1" applyFont="1" applyFill="1" applyBorder="1" applyAlignment="1">
      <alignment horizontal="center"/>
    </xf>
    <xf numFmtId="49" fontId="33" fillId="0" borderId="20" xfId="0" applyNumberFormat="1" applyFont="1" applyFill="1" applyBorder="1" applyAlignment="1">
      <alignment horizontal="center"/>
    </xf>
    <xf numFmtId="0" fontId="35" fillId="0" borderId="48" xfId="0" applyFont="1" applyFill="1" applyBorder="1" applyAlignment="1">
      <alignment horizontal="center"/>
    </xf>
    <xf numFmtId="0" fontId="35" fillId="0" borderId="2" xfId="0" applyFont="1" applyFill="1" applyBorder="1" applyAlignment="1">
      <alignment horizontal="center"/>
    </xf>
    <xf numFmtId="0" fontId="35" fillId="0" borderId="4" xfId="0" applyFont="1" applyFill="1" applyBorder="1" applyAlignment="1">
      <alignment horizontal="center"/>
    </xf>
    <xf numFmtId="49" fontId="28" fillId="0" borderId="26" xfId="0" applyNumberFormat="1" applyFont="1" applyFill="1" applyBorder="1" applyAlignment="1">
      <alignment horizontal="left"/>
    </xf>
    <xf numFmtId="49" fontId="28" fillId="0" borderId="27" xfId="0" applyNumberFormat="1" applyFont="1" applyFill="1" applyBorder="1" applyAlignment="1">
      <alignment horizontal="left"/>
    </xf>
    <xf numFmtId="49" fontId="28" fillId="0" borderId="28" xfId="0" applyNumberFormat="1" applyFont="1" applyFill="1" applyBorder="1" applyAlignment="1">
      <alignment horizontal="left"/>
    </xf>
    <xf numFmtId="0" fontId="35" fillId="0" borderId="48" xfId="0" applyFont="1" applyFill="1" applyBorder="1" applyAlignment="1">
      <alignment horizontal="left" vertical="center"/>
    </xf>
    <xf numFmtId="0" fontId="35" fillId="0" borderId="2" xfId="0" applyFont="1" applyFill="1" applyBorder="1" applyAlignment="1">
      <alignment horizontal="left" vertical="center"/>
    </xf>
    <xf numFmtId="0" fontId="35" fillId="0" borderId="4" xfId="0" applyFont="1" applyFill="1" applyBorder="1" applyAlignment="1">
      <alignment horizontal="left" vertical="center"/>
    </xf>
    <xf numFmtId="0" fontId="28" fillId="0" borderId="0" xfId="0" applyFont="1" applyBorder="1" applyAlignment="1"/>
    <xf numFmtId="49" fontId="33" fillId="0" borderId="51" xfId="0" applyNumberFormat="1" applyFont="1" applyFill="1" applyBorder="1" applyAlignment="1">
      <alignment horizontal="left"/>
    </xf>
    <xf numFmtId="49" fontId="33" fillId="0" borderId="50" xfId="0" applyNumberFormat="1" applyFont="1" applyFill="1" applyBorder="1" applyAlignment="1">
      <alignment horizontal="left"/>
    </xf>
    <xf numFmtId="0" fontId="13" fillId="0" borderId="53" xfId="0" applyFont="1" applyFill="1" applyBorder="1" applyAlignment="1"/>
    <xf numFmtId="0" fontId="13" fillId="0" borderId="50" xfId="0" applyFont="1" applyFill="1" applyBorder="1" applyAlignment="1"/>
    <xf numFmtId="49" fontId="12" fillId="0" borderId="31" xfId="0" applyNumberFormat="1" applyFont="1" applyFill="1" applyBorder="1" applyAlignment="1">
      <alignment horizontal="center"/>
    </xf>
    <xf numFmtId="49" fontId="13" fillId="0" borderId="20" xfId="0" applyNumberFormat="1" applyFont="1" applyBorder="1" applyAlignment="1">
      <alignment horizontal="center"/>
    </xf>
    <xf numFmtId="49" fontId="13" fillId="0" borderId="8" xfId="0" applyNumberFormat="1" applyFont="1" applyBorder="1" applyAlignment="1">
      <alignment horizontal="center"/>
    </xf>
    <xf numFmtId="49" fontId="4" fillId="0" borderId="56" xfId="0" applyNumberFormat="1" applyFont="1" applyFill="1" applyBorder="1" applyAlignment="1">
      <alignment horizontal="center"/>
    </xf>
    <xf numFmtId="49" fontId="4" fillId="0" borderId="20" xfId="0" applyNumberFormat="1" applyFont="1" applyFill="1" applyBorder="1" applyAlignment="1">
      <alignment horizontal="center"/>
    </xf>
    <xf numFmtId="49" fontId="4" fillId="0" borderId="23" xfId="0" applyNumberFormat="1" applyFont="1" applyFill="1" applyBorder="1" applyAlignment="1">
      <alignment horizontal="center"/>
    </xf>
    <xf numFmtId="0" fontId="8" fillId="0" borderId="0" xfId="0" applyFont="1" applyBorder="1" applyAlignment="1"/>
    <xf numFmtId="0" fontId="13" fillId="0" borderId="51" xfId="0" applyFont="1" applyFill="1" applyBorder="1" applyAlignment="1"/>
    <xf numFmtId="0" fontId="8" fillId="0" borderId="33" xfId="1" applyFont="1" applyFill="1" applyBorder="1" applyAlignment="1"/>
    <xf numFmtId="0" fontId="8" fillId="0" borderId="0" xfId="1" applyFont="1" applyBorder="1" applyAlignment="1"/>
    <xf numFmtId="0" fontId="4" fillId="0" borderId="0" xfId="1" applyBorder="1" applyAlignment="1"/>
    <xf numFmtId="49" fontId="13" fillId="0" borderId="4" xfId="1" applyNumberFormat="1" applyFont="1" applyFill="1" applyBorder="1" applyAlignment="1">
      <alignment horizontal="left"/>
    </xf>
    <xf numFmtId="0" fontId="13" fillId="0" borderId="4" xfId="1" applyFont="1" applyFill="1" applyBorder="1" applyAlignment="1">
      <alignment horizontal="left"/>
    </xf>
    <xf numFmtId="49" fontId="12" fillId="0" borderId="4" xfId="1" applyNumberFormat="1" applyFont="1" applyFill="1" applyBorder="1" applyAlignment="1">
      <alignment horizontal="left"/>
    </xf>
    <xf numFmtId="0" fontId="12" fillId="0" borderId="4" xfId="1" applyFont="1" applyFill="1" applyBorder="1" applyAlignment="1">
      <alignment horizontal="left"/>
    </xf>
  </cellXfs>
  <cellStyles count="3">
    <cellStyle name="Normal" xfId="0" builtinId="0"/>
    <cellStyle name="normální_Rozbory 2014" xfId="1"/>
    <cellStyle name="normální_Rozbory_1.Q.2014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selection activeCell="D5" sqref="D5"/>
    </sheetView>
  </sheetViews>
  <sheetFormatPr defaultRowHeight="15"/>
  <cols>
    <col min="2" max="2" width="9.42578125" customWidth="1"/>
    <col min="3" max="3" width="34.5703125" customWidth="1"/>
    <col min="4" max="4" width="50" customWidth="1"/>
    <col min="5" max="5" width="13.85546875" customWidth="1"/>
    <col min="6" max="6" width="16.85546875" customWidth="1"/>
    <col min="7" max="7" width="13.140625" customWidth="1"/>
    <col min="9" max="9" width="9.28515625" customWidth="1"/>
  </cols>
  <sheetData>
    <row r="1" spans="1:9">
      <c r="E1" s="1"/>
      <c r="F1" s="9" t="s">
        <v>639</v>
      </c>
      <c r="G1" s="1304"/>
    </row>
    <row r="2" spans="1:9">
      <c r="F2" s="9" t="s">
        <v>637</v>
      </c>
      <c r="G2" s="1304"/>
    </row>
    <row r="3" spans="1:9">
      <c r="F3" s="1" t="s">
        <v>638</v>
      </c>
      <c r="G3" s="1"/>
    </row>
    <row r="4" spans="1:9" ht="20.25">
      <c r="C4" s="2" t="s">
        <v>601</v>
      </c>
    </row>
    <row r="6" spans="1:9" ht="20.25">
      <c r="C6" s="2"/>
      <c r="D6" s="3"/>
    </row>
    <row r="7" spans="1:9" ht="15.75">
      <c r="C7" s="4" t="s">
        <v>0</v>
      </c>
      <c r="D7" s="5"/>
    </row>
    <row r="8" spans="1:9" ht="15.75">
      <c r="B8" s="6" t="s">
        <v>1</v>
      </c>
      <c r="D8" s="6"/>
    </row>
    <row r="9" spans="1:9" ht="15.75">
      <c r="A9" s="7"/>
      <c r="B9" s="8"/>
      <c r="C9" s="6" t="s">
        <v>2</v>
      </c>
      <c r="D9" s="9"/>
    </row>
    <row r="10" spans="1:9" ht="15.75">
      <c r="A10" s="7"/>
      <c r="B10" s="6"/>
      <c r="C10" s="6" t="s">
        <v>3</v>
      </c>
      <c r="D10" s="10" t="s">
        <v>4</v>
      </c>
    </row>
    <row r="11" spans="1:9" ht="15.75">
      <c r="A11" s="219"/>
      <c r="B11" s="203"/>
      <c r="C11" s="220"/>
      <c r="D11" s="185"/>
      <c r="E11" s="221"/>
      <c r="F11" s="221"/>
      <c r="G11" s="221"/>
      <c r="H11" s="221"/>
      <c r="I11" s="221"/>
    </row>
    <row r="12" spans="1:9" ht="18.75" thickBot="1">
      <c r="A12" s="222" t="s">
        <v>5</v>
      </c>
      <c r="B12" s="223"/>
      <c r="C12" s="221"/>
      <c r="D12" s="185"/>
      <c r="E12" s="224"/>
      <c r="F12" s="221"/>
      <c r="G12" s="221"/>
      <c r="H12" s="221"/>
      <c r="I12" s="14" t="s">
        <v>613</v>
      </c>
    </row>
    <row r="13" spans="1:9" ht="15" customHeight="1">
      <c r="A13" s="225" t="s">
        <v>6</v>
      </c>
      <c r="B13" s="226" t="s">
        <v>7</v>
      </c>
      <c r="C13" s="227" t="s">
        <v>8</v>
      </c>
      <c r="D13" s="228"/>
      <c r="E13" s="226" t="s">
        <v>9</v>
      </c>
      <c r="F13" s="226" t="s">
        <v>10</v>
      </c>
      <c r="G13" s="226" t="s">
        <v>11</v>
      </c>
      <c r="H13" s="226" t="s">
        <v>12</v>
      </c>
      <c r="I13" s="229" t="s">
        <v>12</v>
      </c>
    </row>
    <row r="14" spans="1:9">
      <c r="A14" s="230" t="s">
        <v>13</v>
      </c>
      <c r="B14" s="231" t="s">
        <v>14</v>
      </c>
      <c r="C14" s="232" t="s">
        <v>15</v>
      </c>
      <c r="D14" s="233" t="s">
        <v>16</v>
      </c>
      <c r="E14" s="231" t="s">
        <v>17</v>
      </c>
      <c r="F14" s="231" t="s">
        <v>18</v>
      </c>
      <c r="G14" s="231" t="s">
        <v>602</v>
      </c>
      <c r="H14" s="231" t="s">
        <v>19</v>
      </c>
      <c r="I14" s="234" t="s">
        <v>20</v>
      </c>
    </row>
    <row r="15" spans="1:9" ht="15.75" thickBot="1">
      <c r="A15" s="235" t="s">
        <v>21</v>
      </c>
      <c r="B15" s="236" t="s">
        <v>22</v>
      </c>
      <c r="C15" s="237"/>
      <c r="D15" s="238"/>
      <c r="E15" s="236" t="s">
        <v>23</v>
      </c>
      <c r="F15" s="236" t="s">
        <v>23</v>
      </c>
      <c r="G15" s="239"/>
      <c r="H15" s="239"/>
      <c r="I15" s="240"/>
    </row>
    <row r="16" spans="1:9" ht="15.75">
      <c r="A16" s="241" t="s">
        <v>24</v>
      </c>
      <c r="B16" s="242"/>
      <c r="C16" s="243"/>
      <c r="D16" s="244"/>
      <c r="E16" s="245"/>
      <c r="F16" s="245"/>
      <c r="G16" s="245"/>
      <c r="H16" s="245"/>
      <c r="I16" s="246"/>
    </row>
    <row r="17" spans="1:9">
      <c r="A17" s="343" t="s">
        <v>25</v>
      </c>
      <c r="B17" s="344" t="s">
        <v>26</v>
      </c>
      <c r="C17" s="345"/>
      <c r="D17" s="346"/>
      <c r="E17" s="347">
        <f>SUM(E18+E19)</f>
        <v>2000</v>
      </c>
      <c r="F17" s="1232">
        <f>SUM(F18+F19)</f>
        <v>780</v>
      </c>
      <c r="G17" s="1233">
        <f>SUM(G18+G19)</f>
        <v>526</v>
      </c>
      <c r="H17" s="1234">
        <f>G17/E17*100</f>
        <v>26.3</v>
      </c>
      <c r="I17" s="1235">
        <f>G17/F17*100</f>
        <v>67.435897435897445</v>
      </c>
    </row>
    <row r="18" spans="1:9">
      <c r="A18" s="1586"/>
      <c r="B18" s="348"/>
      <c r="C18" s="349" t="s">
        <v>27</v>
      </c>
      <c r="D18" s="350" t="s">
        <v>28</v>
      </c>
      <c r="E18" s="351">
        <v>2000</v>
      </c>
      <c r="F18" s="1236">
        <v>780</v>
      </c>
      <c r="G18" s="1237">
        <v>526</v>
      </c>
      <c r="H18" s="1238">
        <f>G18/E18*100</f>
        <v>26.3</v>
      </c>
      <c r="I18" s="1239">
        <f>G18/F18*100</f>
        <v>67.435897435897445</v>
      </c>
    </row>
    <row r="19" spans="1:9">
      <c r="A19" s="1587"/>
      <c r="B19" s="352"/>
      <c r="C19" s="353" t="s">
        <v>29</v>
      </c>
      <c r="D19" s="354"/>
      <c r="E19" s="355"/>
      <c r="F19" s="1193"/>
      <c r="G19" s="1194"/>
      <c r="H19" s="1195"/>
      <c r="I19" s="1196"/>
    </row>
    <row r="20" spans="1:9">
      <c r="A20" s="1588"/>
      <c r="B20" s="356"/>
      <c r="C20" s="353"/>
      <c r="D20" s="357"/>
      <c r="E20" s="355"/>
      <c r="F20" s="1193"/>
      <c r="G20" s="1197"/>
      <c r="H20" s="1198"/>
      <c r="I20" s="1196"/>
    </row>
    <row r="21" spans="1:9">
      <c r="A21" s="358" t="s">
        <v>30</v>
      </c>
      <c r="B21" s="1589" t="s">
        <v>31</v>
      </c>
      <c r="C21" s="1589"/>
      <c r="D21" s="1590"/>
      <c r="E21" s="359">
        <f>SUM(E22:E24)</f>
        <v>1400</v>
      </c>
      <c r="F21" s="1240">
        <f>SUM(F22:F24)</f>
        <v>1400</v>
      </c>
      <c r="G21" s="1241">
        <f>SUM(G22:G24)</f>
        <v>755</v>
      </c>
      <c r="H21" s="1242">
        <f>G21/E21*100</f>
        <v>53.928571428571423</v>
      </c>
      <c r="I21" s="1243">
        <f>G21/F21*100</f>
        <v>53.928571428571423</v>
      </c>
    </row>
    <row r="22" spans="1:9">
      <c r="A22" s="1591"/>
      <c r="B22" s="360"/>
      <c r="C22" s="361" t="s">
        <v>32</v>
      </c>
      <c r="D22" s="361" t="s">
        <v>28</v>
      </c>
      <c r="E22" s="362">
        <v>500</v>
      </c>
      <c r="F22" s="1244">
        <v>600</v>
      </c>
      <c r="G22" s="1245">
        <v>540</v>
      </c>
      <c r="H22" s="1238">
        <f>G22/E22*100</f>
        <v>108</v>
      </c>
      <c r="I22" s="1239">
        <f>G22/F22*100</f>
        <v>90</v>
      </c>
    </row>
    <row r="23" spans="1:9">
      <c r="A23" s="1592"/>
      <c r="B23" s="360"/>
      <c r="C23" s="361" t="s">
        <v>33</v>
      </c>
      <c r="D23" s="361" t="s">
        <v>28</v>
      </c>
      <c r="E23" s="362">
        <v>800</v>
      </c>
      <c r="F23" s="1244">
        <v>700</v>
      </c>
      <c r="G23" s="1245">
        <v>215</v>
      </c>
      <c r="H23" s="1238">
        <f>G23/E23*100</f>
        <v>26.875</v>
      </c>
      <c r="I23" s="1239">
        <f>G23/F23*100</f>
        <v>30.714285714285715</v>
      </c>
    </row>
    <row r="24" spans="1:9">
      <c r="A24" s="1592"/>
      <c r="B24" s="360"/>
      <c r="C24" s="361" t="s">
        <v>34</v>
      </c>
      <c r="D24" s="361" t="s">
        <v>28</v>
      </c>
      <c r="E24" s="362">
        <v>100</v>
      </c>
      <c r="F24" s="1244">
        <v>100</v>
      </c>
      <c r="G24" s="1245">
        <v>0</v>
      </c>
      <c r="H24" s="1238">
        <f>G24/E24*100</f>
        <v>0</v>
      </c>
      <c r="I24" s="1246">
        <f>G24/F24*100</f>
        <v>0</v>
      </c>
    </row>
    <row r="25" spans="1:9">
      <c r="A25" s="1593"/>
      <c r="B25" s="360"/>
      <c r="C25" s="361"/>
      <c r="D25" s="361"/>
      <c r="E25" s="363"/>
      <c r="F25" s="1199"/>
      <c r="G25" s="1202"/>
      <c r="H25" s="1203"/>
      <c r="I25" s="1204"/>
    </row>
    <row r="26" spans="1:9">
      <c r="A26" s="343" t="s">
        <v>35</v>
      </c>
      <c r="B26" s="365" t="s">
        <v>36</v>
      </c>
      <c r="C26" s="349"/>
      <c r="D26" s="349"/>
      <c r="E26" s="366">
        <f>SUM(E28:E33)</f>
        <v>180</v>
      </c>
      <c r="F26" s="1247">
        <f>SUM(F27:F33)</f>
        <v>324</v>
      </c>
      <c r="G26" s="1247">
        <f>SUM(G27:G33)</f>
        <v>92</v>
      </c>
      <c r="H26" s="1234">
        <f>G26/E26*100</f>
        <v>51.111111111111107</v>
      </c>
      <c r="I26" s="1243">
        <f>G26/F26*100</f>
        <v>28.39506172839506</v>
      </c>
    </row>
    <row r="27" spans="1:9">
      <c r="A27" s="367"/>
      <c r="B27" s="368"/>
      <c r="C27" s="349" t="s">
        <v>470</v>
      </c>
      <c r="D27" s="350" t="s">
        <v>471</v>
      </c>
      <c r="E27" s="369">
        <v>0</v>
      </c>
      <c r="F27" s="1248">
        <v>144</v>
      </c>
      <c r="G27" s="1251">
        <v>92</v>
      </c>
      <c r="H27" s="1234"/>
      <c r="I27" s="1239">
        <f>G27/F27*100</f>
        <v>63.888888888888886</v>
      </c>
    </row>
    <row r="28" spans="1:9">
      <c r="A28" s="1587"/>
      <c r="B28" s="370"/>
      <c r="C28" s="349" t="s">
        <v>37</v>
      </c>
      <c r="D28" s="350" t="s">
        <v>38</v>
      </c>
      <c r="E28" s="371">
        <v>30</v>
      </c>
      <c r="F28" s="1236">
        <v>30</v>
      </c>
      <c r="G28" s="1245">
        <v>0</v>
      </c>
      <c r="H28" s="1238">
        <f>G28/E28*100</f>
        <v>0</v>
      </c>
      <c r="I28" s="1239">
        <f>G28/F28*100</f>
        <v>0</v>
      </c>
    </row>
    <row r="29" spans="1:9">
      <c r="A29" s="1587"/>
      <c r="B29" s="372"/>
      <c r="C29" s="373"/>
      <c r="D29" s="374" t="s">
        <v>39</v>
      </c>
      <c r="E29" s="375"/>
      <c r="F29" s="1249"/>
      <c r="G29" s="1252"/>
      <c r="H29" s="1253"/>
      <c r="I29" s="1254"/>
    </row>
    <row r="30" spans="1:9">
      <c r="A30" s="1587"/>
      <c r="B30" s="376"/>
      <c r="C30" s="349" t="s">
        <v>40</v>
      </c>
      <c r="D30" s="349" t="s">
        <v>38</v>
      </c>
      <c r="E30" s="371">
        <v>50</v>
      </c>
      <c r="F30" s="1236">
        <v>50</v>
      </c>
      <c r="G30" s="1245">
        <v>0</v>
      </c>
      <c r="H30" s="1238">
        <f>G30/E30*100</f>
        <v>0</v>
      </c>
      <c r="I30" s="1239">
        <f>G30/F30*100</f>
        <v>0</v>
      </c>
    </row>
    <row r="31" spans="1:9">
      <c r="A31" s="1587"/>
      <c r="B31" s="372"/>
      <c r="C31" s="353" t="s">
        <v>41</v>
      </c>
      <c r="D31" s="353" t="s">
        <v>39</v>
      </c>
      <c r="E31" s="377"/>
      <c r="F31" s="1249"/>
      <c r="G31" s="1252"/>
      <c r="H31" s="1253"/>
      <c r="I31" s="1254"/>
    </row>
    <row r="32" spans="1:9">
      <c r="A32" s="1587"/>
      <c r="B32" s="370"/>
      <c r="C32" s="373" t="s">
        <v>42</v>
      </c>
      <c r="D32" s="373" t="s">
        <v>38</v>
      </c>
      <c r="E32" s="375">
        <v>100</v>
      </c>
      <c r="F32" s="1236">
        <v>100</v>
      </c>
      <c r="G32" s="1245">
        <v>0</v>
      </c>
      <c r="H32" s="1238">
        <f>G32/E32*100</f>
        <v>0</v>
      </c>
      <c r="I32" s="1239">
        <f>G32/F32*100</f>
        <v>0</v>
      </c>
    </row>
    <row r="33" spans="1:9" ht="15.75" thickBot="1">
      <c r="A33" s="1587"/>
      <c r="B33" s="376"/>
      <c r="C33" s="378"/>
      <c r="D33" s="373" t="s">
        <v>39</v>
      </c>
      <c r="E33" s="375"/>
      <c r="F33" s="1249"/>
      <c r="G33" s="1252"/>
      <c r="H33" s="1253"/>
      <c r="I33" s="1255"/>
    </row>
    <row r="34" spans="1:9" ht="16.5" thickBot="1">
      <c r="A34" s="342" t="s">
        <v>43</v>
      </c>
      <c r="B34" s="247"/>
      <c r="C34" s="248"/>
      <c r="D34" s="248"/>
      <c r="E34" s="249">
        <f>E21+E26+E17</f>
        <v>3580</v>
      </c>
      <c r="F34" s="1250">
        <f>F17+F21+F26</f>
        <v>2504</v>
      </c>
      <c r="G34" s="1256">
        <f>G17+G21+G26</f>
        <v>1373</v>
      </c>
      <c r="H34" s="1257">
        <f>G34/E34*100</f>
        <v>38.351955307262571</v>
      </c>
      <c r="I34" s="1258">
        <f>G34/F34*100</f>
        <v>54.832268370607032</v>
      </c>
    </row>
    <row r="35" spans="1:9" ht="15.75" thickBot="1">
      <c r="A35" s="250"/>
      <c r="B35" s="219"/>
      <c r="C35" s="251"/>
      <c r="D35" s="219"/>
      <c r="E35" s="221"/>
      <c r="F35" s="299"/>
      <c r="G35" s="221"/>
      <c r="H35" s="221"/>
      <c r="I35" s="221"/>
    </row>
    <row r="36" spans="1:9" ht="16.5" thickBot="1">
      <c r="A36" s="1583" t="s">
        <v>91</v>
      </c>
      <c r="B36" s="1584"/>
      <c r="C36" s="1585"/>
      <c r="D36" s="284"/>
      <c r="E36" s="285">
        <f>E34</f>
        <v>3580</v>
      </c>
      <c r="F36" s="1303">
        <f>F34</f>
        <v>2504</v>
      </c>
      <c r="G36" s="1294">
        <f>G34</f>
        <v>1373</v>
      </c>
      <c r="H36" s="1257">
        <f>G36/E36*100</f>
        <v>38.351955307262571</v>
      </c>
      <c r="I36" s="1290">
        <f>G36/F36*100</f>
        <v>54.832268370607032</v>
      </c>
    </row>
  </sheetData>
  <mergeCells count="5">
    <mergeCell ref="A36:C36"/>
    <mergeCell ref="A18:A20"/>
    <mergeCell ref="B21:D21"/>
    <mergeCell ref="A22:A25"/>
    <mergeCell ref="A28:A33"/>
  </mergeCells>
  <phoneticPr fontId="0" type="noConversion"/>
  <pageMargins left="0.23622047244094491" right="0" top="0.35433070866141736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87"/>
  <sheetViews>
    <sheetView workbookViewId="0">
      <selection activeCell="F86" sqref="F86"/>
    </sheetView>
  </sheetViews>
  <sheetFormatPr defaultRowHeight="15"/>
  <cols>
    <col min="1" max="1" width="8.5703125" customWidth="1"/>
    <col min="2" max="2" width="8.85546875" customWidth="1"/>
    <col min="3" max="3" width="53.7109375" customWidth="1"/>
    <col min="4" max="4" width="39.7109375" customWidth="1"/>
    <col min="5" max="5" width="13" customWidth="1"/>
    <col min="6" max="6" width="15.5703125" customWidth="1"/>
    <col min="7" max="7" width="10.7109375" customWidth="1"/>
    <col min="8" max="9" width="8.42578125" customWidth="1"/>
  </cols>
  <sheetData>
    <row r="2" spans="1:9" ht="15.75">
      <c r="A2" s="222" t="s">
        <v>44</v>
      </c>
      <c r="B2" s="221"/>
      <c r="C2" s="221"/>
      <c r="D2" s="185"/>
      <c r="E2" s="221"/>
      <c r="F2" s="221"/>
      <c r="G2" s="221"/>
      <c r="H2" s="221"/>
      <c r="I2" s="221"/>
    </row>
    <row r="3" spans="1:9" ht="15.75" thickBot="1">
      <c r="A3" s="221"/>
      <c r="B3" s="221"/>
      <c r="C3" s="221"/>
      <c r="D3" s="185" t="s">
        <v>45</v>
      </c>
      <c r="E3" s="224"/>
      <c r="F3" s="221"/>
      <c r="G3" s="221"/>
      <c r="H3" s="221"/>
      <c r="I3" s="14" t="s">
        <v>614</v>
      </c>
    </row>
    <row r="4" spans="1:9">
      <c r="A4" s="252" t="s">
        <v>6</v>
      </c>
      <c r="B4" s="226" t="s">
        <v>7</v>
      </c>
      <c r="C4" s="253" t="s">
        <v>8</v>
      </c>
      <c r="D4" s="228"/>
      <c r="E4" s="253" t="s">
        <v>9</v>
      </c>
      <c r="F4" s="226" t="s">
        <v>10</v>
      </c>
      <c r="G4" s="253" t="s">
        <v>11</v>
      </c>
      <c r="H4" s="226" t="s">
        <v>12</v>
      </c>
      <c r="I4" s="254" t="s">
        <v>12</v>
      </c>
    </row>
    <row r="5" spans="1:9">
      <c r="A5" s="255" t="s">
        <v>13</v>
      </c>
      <c r="B5" s="231" t="s">
        <v>14</v>
      </c>
      <c r="C5" s="256" t="s">
        <v>15</v>
      </c>
      <c r="D5" s="233" t="s">
        <v>16</v>
      </c>
      <c r="E5" s="256" t="s">
        <v>17</v>
      </c>
      <c r="F5" s="231" t="s">
        <v>18</v>
      </c>
      <c r="G5" s="256" t="s">
        <v>602</v>
      </c>
      <c r="H5" s="231" t="s">
        <v>19</v>
      </c>
      <c r="I5" s="257" t="s">
        <v>20</v>
      </c>
    </row>
    <row r="6" spans="1:9" ht="15.75" thickBot="1">
      <c r="A6" s="258" t="s">
        <v>21</v>
      </c>
      <c r="B6" s="236" t="s">
        <v>22</v>
      </c>
      <c r="C6" s="259"/>
      <c r="D6" s="238"/>
      <c r="E6" s="259" t="s">
        <v>23</v>
      </c>
      <c r="F6" s="236" t="s">
        <v>23</v>
      </c>
      <c r="G6" s="260"/>
      <c r="H6" s="239"/>
      <c r="I6" s="261"/>
    </row>
    <row r="7" spans="1:9" ht="15.75">
      <c r="A7" s="262" t="s">
        <v>24</v>
      </c>
      <c r="B7" s="263"/>
      <c r="C7" s="264"/>
      <c r="D7" s="265"/>
      <c r="E7" s="266"/>
      <c r="F7" s="267"/>
      <c r="G7" s="267"/>
      <c r="H7" s="267"/>
      <c r="I7" s="268"/>
    </row>
    <row r="8" spans="1:9">
      <c r="A8" s="343" t="s">
        <v>46</v>
      </c>
      <c r="B8" s="379" t="s">
        <v>47</v>
      </c>
      <c r="C8" s="380"/>
      <c r="D8" s="381"/>
      <c r="E8" s="382">
        <f>SUM(E9:E16)</f>
        <v>79901</v>
      </c>
      <c r="F8" s="1261">
        <f>SUM(F9:F16)</f>
        <v>80431.600000000006</v>
      </c>
      <c r="G8" s="1262">
        <f>SUM(G9:G16)</f>
        <v>77927</v>
      </c>
      <c r="H8" s="1263">
        <f>G8/E8*100</f>
        <v>97.52944268532309</v>
      </c>
      <c r="I8" s="1264">
        <f>G8/F8*100</f>
        <v>96.886049761536512</v>
      </c>
    </row>
    <row r="9" spans="1:9">
      <c r="A9" s="1570"/>
      <c r="B9" s="360"/>
      <c r="C9" s="383" t="s">
        <v>48</v>
      </c>
      <c r="D9" s="361" t="s">
        <v>49</v>
      </c>
      <c r="E9" s="384">
        <v>4600</v>
      </c>
      <c r="F9" s="1244">
        <v>4600</v>
      </c>
      <c r="G9" s="405">
        <v>3213</v>
      </c>
      <c r="H9" s="1259">
        <f>G9/E9*100</f>
        <v>69.847826086956516</v>
      </c>
      <c r="I9" s="1260">
        <f>G9/F9*100</f>
        <v>69.847826086956516</v>
      </c>
    </row>
    <row r="10" spans="1:9">
      <c r="A10" s="1571"/>
      <c r="B10" s="360"/>
      <c r="C10" s="383" t="s">
        <v>50</v>
      </c>
      <c r="D10" s="361" t="s">
        <v>51</v>
      </c>
      <c r="E10" s="384">
        <v>6101</v>
      </c>
      <c r="F10" s="1249">
        <v>6101</v>
      </c>
      <c r="G10" s="1265">
        <v>6050</v>
      </c>
      <c r="H10" s="1259">
        <f t="shared" ref="H10:H16" si="0">G10/E10*100</f>
        <v>99.164071463694484</v>
      </c>
      <c r="I10" s="1260">
        <f t="shared" ref="I10:I21" si="1">G10/F10*100</f>
        <v>99.164071463694484</v>
      </c>
    </row>
    <row r="11" spans="1:9">
      <c r="A11" s="1571"/>
      <c r="B11" s="360"/>
      <c r="C11" s="383" t="s">
        <v>52</v>
      </c>
      <c r="D11" s="361" t="s">
        <v>53</v>
      </c>
      <c r="E11" s="384">
        <v>200</v>
      </c>
      <c r="F11" s="1244">
        <v>200</v>
      </c>
      <c r="G11" s="405">
        <v>123</v>
      </c>
      <c r="H11" s="1259">
        <f t="shared" si="0"/>
        <v>61.5</v>
      </c>
      <c r="I11" s="1260">
        <f t="shared" si="1"/>
        <v>61.5</v>
      </c>
    </row>
    <row r="12" spans="1:9">
      <c r="A12" s="1571"/>
      <c r="B12" s="360"/>
      <c r="C12" s="383" t="s">
        <v>54</v>
      </c>
      <c r="D12" s="361" t="s">
        <v>55</v>
      </c>
      <c r="E12" s="384">
        <v>1000</v>
      </c>
      <c r="F12" s="1244">
        <v>1500</v>
      </c>
      <c r="G12" s="405">
        <v>1382</v>
      </c>
      <c r="H12" s="1259">
        <f t="shared" si="0"/>
        <v>138.19999999999999</v>
      </c>
      <c r="I12" s="1260">
        <f t="shared" si="1"/>
        <v>92.13333333333334</v>
      </c>
    </row>
    <row r="13" spans="1:9">
      <c r="A13" s="1571"/>
      <c r="B13" s="385"/>
      <c r="C13" s="383" t="s">
        <v>56</v>
      </c>
      <c r="D13" s="361" t="s">
        <v>57</v>
      </c>
      <c r="E13" s="386">
        <v>60000</v>
      </c>
      <c r="F13" s="1244">
        <v>65058.6</v>
      </c>
      <c r="G13" s="405">
        <v>64226</v>
      </c>
      <c r="H13" s="1259">
        <f t="shared" si="0"/>
        <v>107.04333333333334</v>
      </c>
      <c r="I13" s="1260">
        <f t="shared" si="1"/>
        <v>98.720230684336897</v>
      </c>
    </row>
    <row r="14" spans="1:9">
      <c r="A14" s="1571"/>
      <c r="B14" s="370"/>
      <c r="C14" s="387" t="s">
        <v>472</v>
      </c>
      <c r="D14" s="349" t="s">
        <v>57</v>
      </c>
      <c r="E14" s="386">
        <v>0</v>
      </c>
      <c r="F14" s="1266">
        <v>72</v>
      </c>
      <c r="G14" s="1267">
        <v>46</v>
      </c>
      <c r="H14" s="1259"/>
      <c r="I14" s="1260">
        <f t="shared" si="1"/>
        <v>63.888888888888886</v>
      </c>
    </row>
    <row r="15" spans="1:9">
      <c r="A15" s="1571"/>
      <c r="B15" s="370"/>
      <c r="C15" s="349"/>
      <c r="D15" s="349"/>
      <c r="E15" s="384"/>
      <c r="F15" s="1266"/>
      <c r="G15" s="1267"/>
      <c r="H15" s="1259"/>
      <c r="I15" s="1260"/>
    </row>
    <row r="16" spans="1:9">
      <c r="A16" s="1571"/>
      <c r="B16" s="370"/>
      <c r="C16" s="349" t="s">
        <v>58</v>
      </c>
      <c r="D16" s="349" t="s">
        <v>59</v>
      </c>
      <c r="E16" s="384">
        <v>8000</v>
      </c>
      <c r="F16" s="1244">
        <v>2900</v>
      </c>
      <c r="G16" s="405">
        <v>2887</v>
      </c>
      <c r="H16" s="1259">
        <f t="shared" si="0"/>
        <v>36.087499999999999</v>
      </c>
      <c r="I16" s="1260">
        <f t="shared" si="1"/>
        <v>99.551724137931032</v>
      </c>
    </row>
    <row r="17" spans="1:10">
      <c r="A17" s="1572"/>
      <c r="B17" s="370"/>
      <c r="C17" s="349"/>
      <c r="D17" s="349"/>
      <c r="E17" s="363"/>
      <c r="F17" s="1244"/>
      <c r="G17" s="405"/>
      <c r="H17" s="1268"/>
      <c r="I17" s="1260"/>
    </row>
    <row r="18" spans="1:10">
      <c r="A18" s="343" t="s">
        <v>60</v>
      </c>
      <c r="B18" s="389" t="s">
        <v>61</v>
      </c>
      <c r="C18" s="924"/>
      <c r="D18" s="924"/>
      <c r="E18" s="390">
        <f>E20</f>
        <v>250</v>
      </c>
      <c r="F18" s="1269">
        <f>F20</f>
        <v>250</v>
      </c>
      <c r="G18" s="1270">
        <f>G20</f>
        <v>85</v>
      </c>
      <c r="H18" s="1271">
        <f>G18/E18*100</f>
        <v>34</v>
      </c>
      <c r="I18" s="1264">
        <f t="shared" si="1"/>
        <v>34</v>
      </c>
    </row>
    <row r="19" spans="1:10">
      <c r="A19" s="1591"/>
      <c r="B19" s="391"/>
      <c r="C19" s="392" t="s">
        <v>62</v>
      </c>
      <c r="D19" s="392"/>
      <c r="E19" s="371"/>
      <c r="F19" s="1236"/>
      <c r="G19" s="594"/>
      <c r="H19" s="1272"/>
      <c r="I19" s="1273"/>
    </row>
    <row r="20" spans="1:10" ht="15.75" thickBot="1">
      <c r="A20" s="1594"/>
      <c r="B20" s="393"/>
      <c r="C20" s="394" t="s">
        <v>63</v>
      </c>
      <c r="D20" s="394" t="s">
        <v>57</v>
      </c>
      <c r="E20" s="395">
        <v>250</v>
      </c>
      <c r="F20" s="1274">
        <v>250</v>
      </c>
      <c r="G20" s="1275">
        <v>85</v>
      </c>
      <c r="H20" s="1276">
        <f>G20/E20*100</f>
        <v>34</v>
      </c>
      <c r="I20" s="1277">
        <f t="shared" si="1"/>
        <v>34</v>
      </c>
    </row>
    <row r="21" spans="1:10" ht="16.5" thickBot="1">
      <c r="A21" s="1583" t="s">
        <v>43</v>
      </c>
      <c r="B21" s="1584"/>
      <c r="C21" s="1585"/>
      <c r="D21" s="248"/>
      <c r="E21" s="269">
        <f>E8+E18</f>
        <v>80151</v>
      </c>
      <c r="F21" s="1278">
        <f>F8+F18</f>
        <v>80681.600000000006</v>
      </c>
      <c r="G21" s="1279">
        <f>G8+G18</f>
        <v>78012</v>
      </c>
      <c r="H21" s="1280">
        <f>G21/E21*100</f>
        <v>97.331287195418653</v>
      </c>
      <c r="I21" s="1281">
        <f t="shared" si="1"/>
        <v>96.691191052234942</v>
      </c>
      <c r="J21" s="218"/>
    </row>
    <row r="22" spans="1:10">
      <c r="A22" s="221"/>
      <c r="B22" s="221"/>
      <c r="C22" s="221"/>
      <c r="D22" s="221"/>
      <c r="E22" s="221"/>
      <c r="F22" s="221"/>
      <c r="G22" s="221"/>
      <c r="H22" s="221"/>
      <c r="I22" s="221"/>
    </row>
    <row r="23" spans="1:10">
      <c r="A23" s="221"/>
      <c r="B23" s="221"/>
      <c r="C23" s="221"/>
      <c r="D23" s="221"/>
      <c r="E23" s="221"/>
      <c r="F23" s="221"/>
      <c r="G23" s="221"/>
      <c r="H23" s="221"/>
      <c r="I23" s="221"/>
    </row>
    <row r="48" spans="1:9" ht="15.75" thickBot="1">
      <c r="A48" s="221"/>
      <c r="B48" s="221"/>
      <c r="C48" s="221"/>
      <c r="D48" s="221"/>
      <c r="E48" s="221"/>
      <c r="F48" s="221"/>
      <c r="G48" s="221"/>
      <c r="H48" s="221"/>
      <c r="I48" s="14" t="s">
        <v>615</v>
      </c>
    </row>
    <row r="49" spans="1:9">
      <c r="A49" s="252" t="s">
        <v>6</v>
      </c>
      <c r="B49" s="226" t="s">
        <v>7</v>
      </c>
      <c r="C49" s="253" t="s">
        <v>8</v>
      </c>
      <c r="D49" s="226"/>
      <c r="E49" s="253" t="s">
        <v>9</v>
      </c>
      <c r="F49" s="226" t="s">
        <v>10</v>
      </c>
      <c r="G49" s="253" t="s">
        <v>11</v>
      </c>
      <c r="H49" s="226" t="s">
        <v>12</v>
      </c>
      <c r="I49" s="254" t="s">
        <v>12</v>
      </c>
    </row>
    <row r="50" spans="1:9">
      <c r="A50" s="255" t="s">
        <v>13</v>
      </c>
      <c r="B50" s="231" t="s">
        <v>14</v>
      </c>
      <c r="C50" s="256" t="s">
        <v>15</v>
      </c>
      <c r="D50" s="233" t="s">
        <v>16</v>
      </c>
      <c r="E50" s="256" t="s">
        <v>17</v>
      </c>
      <c r="F50" s="231" t="s">
        <v>18</v>
      </c>
      <c r="G50" s="256" t="s">
        <v>602</v>
      </c>
      <c r="H50" s="231" t="s">
        <v>19</v>
      </c>
      <c r="I50" s="257" t="s">
        <v>20</v>
      </c>
    </row>
    <row r="51" spans="1:9" ht="15.75" thickBot="1">
      <c r="A51" s="258" t="s">
        <v>21</v>
      </c>
      <c r="B51" s="236" t="s">
        <v>22</v>
      </c>
      <c r="C51" s="259"/>
      <c r="D51" s="238"/>
      <c r="E51" s="259" t="s">
        <v>23</v>
      </c>
      <c r="F51" s="236" t="s">
        <v>23</v>
      </c>
      <c r="G51" s="260"/>
      <c r="H51" s="239"/>
      <c r="I51" s="261"/>
    </row>
    <row r="52" spans="1:9" ht="15.75">
      <c r="A52" s="270" t="s">
        <v>64</v>
      </c>
      <c r="B52" s="271"/>
      <c r="C52" s="271"/>
      <c r="D52" s="272"/>
      <c r="E52" s="273"/>
      <c r="F52" s="274"/>
      <c r="G52" s="274"/>
      <c r="H52" s="274"/>
      <c r="I52" s="246"/>
    </row>
    <row r="53" spans="1:9">
      <c r="A53" s="343" t="s">
        <v>46</v>
      </c>
      <c r="B53" s="924" t="s">
        <v>47</v>
      </c>
      <c r="C53" s="380"/>
      <c r="D53" s="361"/>
      <c r="E53" s="390">
        <f>SUM(E54:E77)</f>
        <v>53603</v>
      </c>
      <c r="F53" s="1389">
        <f>SUM(F54:F79)</f>
        <v>57144.4</v>
      </c>
      <c r="G53" s="1389">
        <f>SUM(G54:G79)</f>
        <v>33551</v>
      </c>
      <c r="H53" s="1390">
        <f>G53/E53*100</f>
        <v>62.591645989963254</v>
      </c>
      <c r="I53" s="1391">
        <f>G53/F53*100</f>
        <v>58.712664758051538</v>
      </c>
    </row>
    <row r="54" spans="1:9">
      <c r="A54" s="358"/>
      <c r="B54" s="925"/>
      <c r="C54" s="926" t="s">
        <v>65</v>
      </c>
      <c r="D54" s="353" t="s">
        <v>57</v>
      </c>
      <c r="E54" s="788">
        <v>4000</v>
      </c>
      <c r="F54" s="1282">
        <v>4000</v>
      </c>
      <c r="G54" s="362">
        <v>3791</v>
      </c>
      <c r="H54" s="1283">
        <f t="shared" ref="H54:H77" si="2">G54/E54*100</f>
        <v>94.774999999999991</v>
      </c>
      <c r="I54" s="1246">
        <f>G54/F54*100</f>
        <v>94.774999999999991</v>
      </c>
    </row>
    <row r="55" spans="1:9">
      <c r="A55" s="358"/>
      <c r="B55" s="925"/>
      <c r="C55" s="926" t="s">
        <v>66</v>
      </c>
      <c r="D55" s="353" t="s">
        <v>57</v>
      </c>
      <c r="E55" s="788">
        <v>4000</v>
      </c>
      <c r="F55" s="1282">
        <v>840</v>
      </c>
      <c r="G55" s="362">
        <v>0</v>
      </c>
      <c r="H55" s="1283">
        <f t="shared" si="2"/>
        <v>0</v>
      </c>
      <c r="I55" s="1246">
        <f t="shared" ref="I55:I86" si="3">G55/F55*100</f>
        <v>0</v>
      </c>
    </row>
    <row r="56" spans="1:9">
      <c r="A56" s="358"/>
      <c r="B56" s="925"/>
      <c r="C56" s="926" t="s">
        <v>67</v>
      </c>
      <c r="D56" s="353" t="s">
        <v>57</v>
      </c>
      <c r="E56" s="788">
        <v>900</v>
      </c>
      <c r="F56" s="1282">
        <v>910</v>
      </c>
      <c r="G56" s="362">
        <v>908</v>
      </c>
      <c r="H56" s="1283">
        <f t="shared" si="2"/>
        <v>100.8888888888889</v>
      </c>
      <c r="I56" s="1246">
        <f t="shared" si="3"/>
        <v>99.780219780219781</v>
      </c>
    </row>
    <row r="57" spans="1:9">
      <c r="A57" s="358"/>
      <c r="B57" s="925"/>
      <c r="C57" s="926" t="s">
        <v>68</v>
      </c>
      <c r="D57" s="353" t="s">
        <v>57</v>
      </c>
      <c r="E57" s="788">
        <v>800</v>
      </c>
      <c r="F57" s="1282">
        <v>800</v>
      </c>
      <c r="G57" s="362">
        <v>667</v>
      </c>
      <c r="H57" s="1283">
        <f t="shared" si="2"/>
        <v>83.375</v>
      </c>
      <c r="I57" s="1246">
        <f t="shared" si="3"/>
        <v>83.375</v>
      </c>
    </row>
    <row r="58" spans="1:9">
      <c r="A58" s="358"/>
      <c r="B58" s="925"/>
      <c r="C58" s="926" t="s">
        <v>69</v>
      </c>
      <c r="D58" s="353" t="s">
        <v>57</v>
      </c>
      <c r="E58" s="788">
        <v>1000</v>
      </c>
      <c r="F58" s="1282">
        <v>1000</v>
      </c>
      <c r="G58" s="362">
        <v>999</v>
      </c>
      <c r="H58" s="1283">
        <f t="shared" si="2"/>
        <v>99.9</v>
      </c>
      <c r="I58" s="1246">
        <f t="shared" si="3"/>
        <v>99.9</v>
      </c>
    </row>
    <row r="59" spans="1:9">
      <c r="A59" s="358"/>
      <c r="B59" s="925"/>
      <c r="C59" s="926" t="s">
        <v>70</v>
      </c>
      <c r="D59" s="353" t="s">
        <v>57</v>
      </c>
      <c r="E59" s="788">
        <v>6100</v>
      </c>
      <c r="F59" s="1282">
        <v>10100</v>
      </c>
      <c r="G59" s="362">
        <v>965</v>
      </c>
      <c r="H59" s="1283">
        <f t="shared" si="2"/>
        <v>15.819672131147541</v>
      </c>
      <c r="I59" s="1246">
        <f t="shared" si="3"/>
        <v>9.5544554455445549</v>
      </c>
    </row>
    <row r="60" spans="1:9">
      <c r="A60" s="358"/>
      <c r="B60" s="925"/>
      <c r="C60" s="926" t="s">
        <v>71</v>
      </c>
      <c r="D60" s="353" t="s">
        <v>57</v>
      </c>
      <c r="E60" s="788">
        <v>800</v>
      </c>
      <c r="F60" s="1282">
        <v>800</v>
      </c>
      <c r="G60" s="362">
        <v>670</v>
      </c>
      <c r="H60" s="1283">
        <f t="shared" si="2"/>
        <v>83.75</v>
      </c>
      <c r="I60" s="1246">
        <f t="shared" si="3"/>
        <v>83.75</v>
      </c>
    </row>
    <row r="61" spans="1:9">
      <c r="A61" s="358"/>
      <c r="B61" s="925"/>
      <c r="C61" s="926" t="s">
        <v>72</v>
      </c>
      <c r="D61" s="353" t="s">
        <v>57</v>
      </c>
      <c r="E61" s="788">
        <v>700</v>
      </c>
      <c r="F61" s="1282">
        <v>700</v>
      </c>
      <c r="G61" s="362">
        <v>695</v>
      </c>
      <c r="H61" s="1283">
        <f t="shared" si="2"/>
        <v>99.285714285714292</v>
      </c>
      <c r="I61" s="1246">
        <f t="shared" si="3"/>
        <v>99.285714285714292</v>
      </c>
    </row>
    <row r="62" spans="1:9">
      <c r="A62" s="358"/>
      <c r="B62" s="925"/>
      <c r="C62" s="926" t="s">
        <v>73</v>
      </c>
      <c r="D62" s="353" t="s">
        <v>57</v>
      </c>
      <c r="E62" s="788">
        <v>500</v>
      </c>
      <c r="F62" s="1282">
        <v>500</v>
      </c>
      <c r="G62" s="362">
        <v>500</v>
      </c>
      <c r="H62" s="1283">
        <f t="shared" si="2"/>
        <v>100</v>
      </c>
      <c r="I62" s="1246">
        <f t="shared" si="3"/>
        <v>100</v>
      </c>
    </row>
    <row r="63" spans="1:9">
      <c r="A63" s="358"/>
      <c r="B63" s="925"/>
      <c r="C63" s="926" t="s">
        <v>74</v>
      </c>
      <c r="D63" s="353" t="s">
        <v>57</v>
      </c>
      <c r="E63" s="788">
        <v>5000</v>
      </c>
      <c r="F63" s="1282">
        <v>2630</v>
      </c>
      <c r="G63" s="405">
        <v>2420</v>
      </c>
      <c r="H63" s="1283">
        <f t="shared" si="2"/>
        <v>48.4</v>
      </c>
      <c r="I63" s="1246">
        <f t="shared" si="3"/>
        <v>92.01520912547528</v>
      </c>
    </row>
    <row r="64" spans="1:9">
      <c r="A64" s="358"/>
      <c r="B64" s="925"/>
      <c r="C64" s="926" t="s">
        <v>75</v>
      </c>
      <c r="D64" s="353" t="s">
        <v>57</v>
      </c>
      <c r="E64" s="788">
        <v>400</v>
      </c>
      <c r="F64" s="1282">
        <v>478.4</v>
      </c>
      <c r="G64" s="362">
        <v>438</v>
      </c>
      <c r="H64" s="1283">
        <f t="shared" si="2"/>
        <v>109.5</v>
      </c>
      <c r="I64" s="1246">
        <f t="shared" si="3"/>
        <v>91.555183946488299</v>
      </c>
    </row>
    <row r="65" spans="1:9">
      <c r="A65" s="358"/>
      <c r="B65" s="925"/>
      <c r="C65" s="926" t="s">
        <v>76</v>
      </c>
      <c r="D65" s="353" t="s">
        <v>57</v>
      </c>
      <c r="E65" s="788">
        <v>750</v>
      </c>
      <c r="F65" s="1282">
        <v>750</v>
      </c>
      <c r="G65" s="362">
        <v>750</v>
      </c>
      <c r="H65" s="1283">
        <f t="shared" si="2"/>
        <v>100</v>
      </c>
      <c r="I65" s="1246">
        <f t="shared" si="3"/>
        <v>100</v>
      </c>
    </row>
    <row r="66" spans="1:9">
      <c r="A66" s="358"/>
      <c r="B66" s="925"/>
      <c r="C66" s="926" t="s">
        <v>77</v>
      </c>
      <c r="D66" s="353" t="s">
        <v>57</v>
      </c>
      <c r="E66" s="788">
        <v>2000</v>
      </c>
      <c r="F66" s="1282">
        <v>2420</v>
      </c>
      <c r="G66" s="405">
        <v>2420</v>
      </c>
      <c r="H66" s="1283">
        <f t="shared" si="2"/>
        <v>121</v>
      </c>
      <c r="I66" s="1246">
        <f t="shared" si="3"/>
        <v>100</v>
      </c>
    </row>
    <row r="67" spans="1:9">
      <c r="A67" s="358"/>
      <c r="B67" s="925"/>
      <c r="C67" s="926" t="s">
        <v>78</v>
      </c>
      <c r="D67" s="353" t="s">
        <v>57</v>
      </c>
      <c r="E67" s="788">
        <v>3500</v>
      </c>
      <c r="F67" s="1282">
        <v>3500</v>
      </c>
      <c r="G67" s="405">
        <v>3446</v>
      </c>
      <c r="H67" s="1283">
        <f t="shared" si="2"/>
        <v>98.457142857142856</v>
      </c>
      <c r="I67" s="1246">
        <f t="shared" si="3"/>
        <v>98.457142857142856</v>
      </c>
    </row>
    <row r="68" spans="1:9">
      <c r="A68" s="358"/>
      <c r="B68" s="925"/>
      <c r="C68" s="926" t="s">
        <v>79</v>
      </c>
      <c r="D68" s="353" t="s">
        <v>57</v>
      </c>
      <c r="E68" s="1284">
        <v>500</v>
      </c>
      <c r="F68" s="1282">
        <v>0</v>
      </c>
      <c r="G68" s="362">
        <v>0</v>
      </c>
      <c r="H68" s="1283">
        <f t="shared" si="2"/>
        <v>0</v>
      </c>
      <c r="I68" s="1246"/>
    </row>
    <row r="69" spans="1:9">
      <c r="A69" s="358"/>
      <c r="B69" s="925"/>
      <c r="C69" s="926" t="s">
        <v>80</v>
      </c>
      <c r="D69" s="353" t="s">
        <v>57</v>
      </c>
      <c r="E69" s="788">
        <v>2500</v>
      </c>
      <c r="F69" s="1282">
        <v>2080</v>
      </c>
      <c r="G69" s="405">
        <v>1174</v>
      </c>
      <c r="H69" s="1283">
        <f t="shared" si="2"/>
        <v>46.96</v>
      </c>
      <c r="I69" s="1246">
        <f t="shared" si="3"/>
        <v>56.442307692307693</v>
      </c>
    </row>
    <row r="70" spans="1:9">
      <c r="A70" s="358"/>
      <c r="B70" s="925"/>
      <c r="C70" s="926" t="s">
        <v>81</v>
      </c>
      <c r="D70" s="353" t="s">
        <v>57</v>
      </c>
      <c r="E70" s="788">
        <v>4000</v>
      </c>
      <c r="F70" s="1282">
        <v>4000</v>
      </c>
      <c r="G70" s="405">
        <v>3943</v>
      </c>
      <c r="H70" s="1283">
        <f t="shared" si="2"/>
        <v>98.575000000000003</v>
      </c>
      <c r="I70" s="1246">
        <f t="shared" si="3"/>
        <v>98.575000000000003</v>
      </c>
    </row>
    <row r="71" spans="1:9">
      <c r="A71" s="358"/>
      <c r="B71" s="925"/>
      <c r="C71" s="926" t="s">
        <v>82</v>
      </c>
      <c r="D71" s="353" t="s">
        <v>57</v>
      </c>
      <c r="E71" s="788">
        <v>3630</v>
      </c>
      <c r="F71" s="1282">
        <v>3630</v>
      </c>
      <c r="G71" s="405">
        <v>3629</v>
      </c>
      <c r="H71" s="1283">
        <f t="shared" si="2"/>
        <v>99.972451790633613</v>
      </c>
      <c r="I71" s="1246">
        <f t="shared" si="3"/>
        <v>99.972451790633613</v>
      </c>
    </row>
    <row r="72" spans="1:9">
      <c r="A72" s="358"/>
      <c r="B72" s="927"/>
      <c r="C72" s="926" t="s">
        <v>83</v>
      </c>
      <c r="D72" s="353" t="s">
        <v>57</v>
      </c>
      <c r="E72" s="788">
        <v>3000</v>
      </c>
      <c r="F72" s="1282">
        <v>3000</v>
      </c>
      <c r="G72" s="405">
        <v>0</v>
      </c>
      <c r="H72" s="1283">
        <f t="shared" si="2"/>
        <v>0</v>
      </c>
      <c r="I72" s="1246">
        <f t="shared" si="3"/>
        <v>0</v>
      </c>
    </row>
    <row r="73" spans="1:9" ht="30.75" customHeight="1">
      <c r="A73" s="358"/>
      <c r="B73" s="925"/>
      <c r="C73" s="928" t="s">
        <v>84</v>
      </c>
      <c r="D73" s="353" t="s">
        <v>57</v>
      </c>
      <c r="E73" s="788">
        <v>2300</v>
      </c>
      <c r="F73" s="1282">
        <v>4300</v>
      </c>
      <c r="G73" s="405">
        <v>3270</v>
      </c>
      <c r="H73" s="1283">
        <f t="shared" si="2"/>
        <v>142.17391304347825</v>
      </c>
      <c r="I73" s="1246">
        <f t="shared" si="3"/>
        <v>76.04651162790698</v>
      </c>
    </row>
    <row r="74" spans="1:9">
      <c r="A74" s="358"/>
      <c r="B74" s="925"/>
      <c r="C74" s="926" t="s">
        <v>85</v>
      </c>
      <c r="D74" s="353" t="s">
        <v>57</v>
      </c>
      <c r="E74" s="788">
        <v>4800</v>
      </c>
      <c r="F74" s="1282">
        <v>7300</v>
      </c>
      <c r="G74" s="362">
        <v>1918</v>
      </c>
      <c r="H74" s="1283">
        <f t="shared" si="2"/>
        <v>39.958333333333336</v>
      </c>
      <c r="I74" s="1246">
        <f t="shared" si="3"/>
        <v>26.273972602739725</v>
      </c>
    </row>
    <row r="75" spans="1:9">
      <c r="A75" s="358"/>
      <c r="B75" s="925"/>
      <c r="C75" s="926" t="s">
        <v>86</v>
      </c>
      <c r="D75" s="353" t="s">
        <v>57</v>
      </c>
      <c r="E75" s="788">
        <v>700</v>
      </c>
      <c r="F75" s="1282">
        <v>700</v>
      </c>
      <c r="G75" s="362">
        <v>0</v>
      </c>
      <c r="H75" s="1283">
        <f t="shared" si="2"/>
        <v>0</v>
      </c>
      <c r="I75" s="1246">
        <f t="shared" si="3"/>
        <v>0</v>
      </c>
    </row>
    <row r="76" spans="1:9">
      <c r="A76" s="929"/>
      <c r="B76" s="773"/>
      <c r="C76" s="930" t="s">
        <v>87</v>
      </c>
      <c r="D76" s="353" t="s">
        <v>57</v>
      </c>
      <c r="E76" s="810">
        <v>1063</v>
      </c>
      <c r="F76" s="1282">
        <v>1063</v>
      </c>
      <c r="G76" s="362">
        <v>541</v>
      </c>
      <c r="H76" s="1283">
        <f t="shared" si="2"/>
        <v>50.893697083725307</v>
      </c>
      <c r="I76" s="1246">
        <f t="shared" si="3"/>
        <v>50.893697083725307</v>
      </c>
    </row>
    <row r="77" spans="1:9" ht="27" customHeight="1">
      <c r="A77" s="929"/>
      <c r="B77" s="773"/>
      <c r="C77" s="931" t="s">
        <v>88</v>
      </c>
      <c r="D77" s="353" t="s">
        <v>57</v>
      </c>
      <c r="E77" s="810">
        <v>660</v>
      </c>
      <c r="F77" s="1282">
        <v>660</v>
      </c>
      <c r="G77" s="362">
        <v>0</v>
      </c>
      <c r="H77" s="1283">
        <f t="shared" si="2"/>
        <v>0</v>
      </c>
      <c r="I77" s="1246">
        <f t="shared" si="3"/>
        <v>0</v>
      </c>
    </row>
    <row r="78" spans="1:9">
      <c r="A78" s="932"/>
      <c r="B78" s="360"/>
      <c r="C78" s="933" t="s">
        <v>466</v>
      </c>
      <c r="D78" s="361" t="s">
        <v>57</v>
      </c>
      <c r="E78" s="809">
        <v>0</v>
      </c>
      <c r="F78" s="1282">
        <v>370</v>
      </c>
      <c r="G78" s="362">
        <v>344</v>
      </c>
      <c r="H78" s="1268"/>
      <c r="I78" s="1246">
        <f t="shared" si="3"/>
        <v>92.972972972972983</v>
      </c>
    </row>
    <row r="79" spans="1:9">
      <c r="A79" s="1175"/>
      <c r="B79" s="361"/>
      <c r="C79" s="792" t="s">
        <v>574</v>
      </c>
      <c r="D79" s="361" t="s">
        <v>57</v>
      </c>
      <c r="E79" s="800">
        <v>0</v>
      </c>
      <c r="F79" s="1285">
        <v>613</v>
      </c>
      <c r="G79" s="371">
        <v>63</v>
      </c>
      <c r="H79" s="1272"/>
      <c r="I79" s="1246">
        <f t="shared" si="3"/>
        <v>10.277324632952691</v>
      </c>
    </row>
    <row r="80" spans="1:9">
      <c r="A80" s="934"/>
      <c r="B80" s="361"/>
      <c r="C80" s="792"/>
      <c r="D80" s="361"/>
      <c r="E80" s="800"/>
      <c r="F80" s="1208"/>
      <c r="G80" s="1206"/>
      <c r="H80" s="1207"/>
      <c r="I80" s="1201"/>
    </row>
    <row r="81" spans="1:9">
      <c r="A81" s="367" t="s">
        <v>60</v>
      </c>
      <c r="B81" s="935" t="s">
        <v>26</v>
      </c>
      <c r="C81" s="345"/>
      <c r="D81" s="936"/>
      <c r="E81" s="366">
        <f>SUM(E82:E82)</f>
        <v>3847</v>
      </c>
      <c r="F81" s="1247">
        <f>SUM(F82:F82)</f>
        <v>3847</v>
      </c>
      <c r="G81" s="1286">
        <f>SUM(G82:G82)</f>
        <v>218</v>
      </c>
      <c r="H81" s="1287">
        <f>G81/E81*100</f>
        <v>5.6667533142708599</v>
      </c>
      <c r="I81" s="1288">
        <f t="shared" si="3"/>
        <v>5.6667533142708599</v>
      </c>
    </row>
    <row r="82" spans="1:9">
      <c r="A82" s="937"/>
      <c r="B82" s="361"/>
      <c r="C82" s="938" t="s">
        <v>89</v>
      </c>
      <c r="D82" s="353" t="s">
        <v>57</v>
      </c>
      <c r="E82" s="810">
        <v>3847</v>
      </c>
      <c r="F82" s="1244">
        <v>3847</v>
      </c>
      <c r="G82" s="362">
        <v>218</v>
      </c>
      <c r="H82" s="1283">
        <f>G82/E82*100</f>
        <v>5.6667533142708599</v>
      </c>
      <c r="I82" s="1246">
        <f t="shared" si="3"/>
        <v>5.6667533142708599</v>
      </c>
    </row>
    <row r="83" spans="1:9" ht="15.75" thickBot="1">
      <c r="A83" s="275"/>
      <c r="B83" s="276"/>
      <c r="C83" s="277"/>
      <c r="D83" s="278"/>
      <c r="E83" s="41"/>
      <c r="F83" s="1209"/>
      <c r="G83" s="1209"/>
      <c r="H83" s="1210"/>
      <c r="I83" s="1211"/>
    </row>
    <row r="84" spans="1:9" ht="16.5" thickBot="1">
      <c r="A84" s="279" t="s">
        <v>90</v>
      </c>
      <c r="B84" s="280"/>
      <c r="C84" s="281"/>
      <c r="D84" s="282"/>
      <c r="E84" s="283">
        <f>E53+E81</f>
        <v>57450</v>
      </c>
      <c r="F84" s="1278">
        <f>F53+F81</f>
        <v>60991.4</v>
      </c>
      <c r="G84" s="1279">
        <f>G53+G81</f>
        <v>33769</v>
      </c>
      <c r="H84" s="1289">
        <f>G84/E84*100</f>
        <v>58.779808529155787</v>
      </c>
      <c r="I84" s="1290">
        <f t="shared" si="3"/>
        <v>55.366822207721086</v>
      </c>
    </row>
    <row r="85" spans="1:9" ht="16.5" thickBot="1">
      <c r="A85" s="219"/>
      <c r="B85" s="219"/>
      <c r="C85" s="219"/>
      <c r="D85" s="219"/>
      <c r="E85" s="44"/>
      <c r="F85" s="1212"/>
      <c r="G85" s="1291"/>
      <c r="H85" s="1292"/>
      <c r="I85" s="1293"/>
    </row>
    <row r="86" spans="1:9" ht="16.5" thickBot="1">
      <c r="A86" s="1583" t="s">
        <v>91</v>
      </c>
      <c r="B86" s="1584"/>
      <c r="C86" s="1585"/>
      <c r="D86" s="284"/>
      <c r="E86" s="285">
        <f>E21+E84</f>
        <v>137601</v>
      </c>
      <c r="F86" s="1294">
        <f>F21+F84</f>
        <v>141673</v>
      </c>
      <c r="G86" s="1294">
        <f>G21+G84</f>
        <v>111781</v>
      </c>
      <c r="H86" s="1295">
        <f>G86/E86*100</f>
        <v>81.235601485454325</v>
      </c>
      <c r="I86" s="1290">
        <f t="shared" si="3"/>
        <v>78.90070796834965</v>
      </c>
    </row>
    <row r="87" spans="1:9">
      <c r="A87" s="219"/>
      <c r="B87" s="219"/>
      <c r="C87" s="219"/>
      <c r="D87" s="219"/>
      <c r="E87" s="219"/>
      <c r="F87" s="219"/>
      <c r="G87" s="219"/>
      <c r="H87" s="219"/>
      <c r="I87" s="219"/>
    </row>
  </sheetData>
  <mergeCells count="3">
    <mergeCell ref="A19:A20"/>
    <mergeCell ref="A21:C21"/>
    <mergeCell ref="A86:C86"/>
  </mergeCells>
  <phoneticPr fontId="0" type="noConversion"/>
  <pageMargins left="0.19685039370078741" right="0" top="0.39370078740157483" bottom="0" header="0" footer="0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3"/>
  <sheetViews>
    <sheetView workbookViewId="0">
      <selection activeCell="N25" sqref="N25"/>
    </sheetView>
  </sheetViews>
  <sheetFormatPr defaultRowHeight="15"/>
  <cols>
    <col min="1" max="1" width="8.140625" customWidth="1"/>
    <col min="2" max="2" width="9.5703125" customWidth="1"/>
    <col min="3" max="3" width="46.85546875" customWidth="1"/>
    <col min="4" max="4" width="39.7109375" customWidth="1"/>
    <col min="5" max="5" width="12.7109375" customWidth="1"/>
    <col min="6" max="6" width="14" customWidth="1"/>
    <col min="7" max="7" width="11" customWidth="1"/>
  </cols>
  <sheetData>
    <row r="1" spans="1:9" ht="18">
      <c r="C1" s="12"/>
    </row>
    <row r="2" spans="1:9" ht="15.75">
      <c r="A2" s="11" t="s">
        <v>92</v>
      </c>
    </row>
    <row r="3" spans="1:9" ht="16.5" thickBot="1">
      <c r="A3" s="221"/>
      <c r="B3" s="222"/>
      <c r="C3" s="221"/>
      <c r="D3" s="221"/>
      <c r="E3" s="224"/>
      <c r="F3" s="221"/>
      <c r="G3" s="221"/>
      <c r="H3" s="221"/>
      <c r="I3" s="14" t="s">
        <v>616</v>
      </c>
    </row>
    <row r="4" spans="1:9">
      <c r="A4" s="252" t="s">
        <v>6</v>
      </c>
      <c r="B4" s="226" t="s">
        <v>7</v>
      </c>
      <c r="C4" s="253" t="s">
        <v>8</v>
      </c>
      <c r="D4" s="226"/>
      <c r="E4" s="253" t="s">
        <v>9</v>
      </c>
      <c r="F4" s="226" t="s">
        <v>10</v>
      </c>
      <c r="G4" s="253" t="s">
        <v>11</v>
      </c>
      <c r="H4" s="226" t="s">
        <v>12</v>
      </c>
      <c r="I4" s="254" t="s">
        <v>12</v>
      </c>
    </row>
    <row r="5" spans="1:9">
      <c r="A5" s="255" t="s">
        <v>13</v>
      </c>
      <c r="B5" s="231" t="s">
        <v>14</v>
      </c>
      <c r="C5" s="256" t="s">
        <v>15</v>
      </c>
      <c r="D5" s="233" t="s">
        <v>16</v>
      </c>
      <c r="E5" s="256" t="s">
        <v>17</v>
      </c>
      <c r="F5" s="231" t="s">
        <v>18</v>
      </c>
      <c r="G5" s="256" t="s">
        <v>602</v>
      </c>
      <c r="H5" s="231" t="s">
        <v>19</v>
      </c>
      <c r="I5" s="257" t="s">
        <v>20</v>
      </c>
    </row>
    <row r="6" spans="1:9" ht="15.75" thickBot="1">
      <c r="A6" s="258" t="s">
        <v>21</v>
      </c>
      <c r="B6" s="236" t="s">
        <v>22</v>
      </c>
      <c r="C6" s="259"/>
      <c r="D6" s="238"/>
      <c r="E6" s="259" t="s">
        <v>23</v>
      </c>
      <c r="F6" s="236" t="s">
        <v>23</v>
      </c>
      <c r="G6" s="260"/>
      <c r="H6" s="239"/>
      <c r="I6" s="261"/>
    </row>
    <row r="7" spans="1:9" ht="15.75">
      <c r="A7" s="286" t="s">
        <v>24</v>
      </c>
      <c r="B7" s="287"/>
      <c r="C7" s="288"/>
      <c r="D7" s="289"/>
      <c r="E7" s="274"/>
      <c r="F7" s="274"/>
      <c r="G7" s="274"/>
      <c r="H7" s="274"/>
      <c r="I7" s="246"/>
    </row>
    <row r="8" spans="1:9">
      <c r="A8" s="343" t="s">
        <v>93</v>
      </c>
      <c r="B8" s="396" t="s">
        <v>94</v>
      </c>
      <c r="C8" s="397"/>
      <c r="D8" s="396"/>
      <c r="E8" s="398">
        <f>SUM(E9:E18)</f>
        <v>62370</v>
      </c>
      <c r="F8" s="1299">
        <f>SUM(F9:F18)</f>
        <v>11880</v>
      </c>
      <c r="G8" s="1310">
        <f>SUM(G9:G18)</f>
        <v>10987</v>
      </c>
      <c r="H8" s="1271">
        <f>G8/E8*100</f>
        <v>17.615840949174284</v>
      </c>
      <c r="I8" s="1288">
        <f>G8/F8*100</f>
        <v>92.483164983164983</v>
      </c>
    </row>
    <row r="9" spans="1:9">
      <c r="A9" s="367"/>
      <c r="B9" s="399"/>
      <c r="C9" s="400" t="s">
        <v>95</v>
      </c>
      <c r="D9" s="401" t="s">
        <v>96</v>
      </c>
      <c r="E9" s="402">
        <v>11000</v>
      </c>
      <c r="F9" s="1296">
        <v>11000</v>
      </c>
      <c r="G9" s="1297">
        <v>10693</v>
      </c>
      <c r="H9" s="1298">
        <f>G9/E9*100</f>
        <v>97.209090909090918</v>
      </c>
      <c r="I9" s="1246">
        <f>G9/F9*100</f>
        <v>97.209090909090918</v>
      </c>
    </row>
    <row r="10" spans="1:9" ht="15" customHeight="1">
      <c r="A10" s="1595"/>
      <c r="B10" s="370"/>
      <c r="C10" s="403" t="s">
        <v>97</v>
      </c>
      <c r="D10" s="349" t="s">
        <v>98</v>
      </c>
      <c r="E10" s="351">
        <v>40000</v>
      </c>
      <c r="F10" s="1236">
        <v>0</v>
      </c>
      <c r="G10" s="1245">
        <v>0</v>
      </c>
      <c r="H10" s="1238">
        <f>G10/E10*100</f>
        <v>0</v>
      </c>
      <c r="I10" s="1214"/>
    </row>
    <row r="11" spans="1:9">
      <c r="A11" s="1595"/>
      <c r="B11" s="372"/>
      <c r="C11" s="404" t="s">
        <v>99</v>
      </c>
      <c r="D11" s="353"/>
      <c r="E11" s="377"/>
      <c r="F11" s="1266"/>
      <c r="G11" s="355"/>
      <c r="H11" s="1305"/>
      <c r="I11" s="1215"/>
    </row>
    <row r="12" spans="1:9">
      <c r="A12" s="1595"/>
      <c r="B12" s="372"/>
      <c r="C12" s="404" t="s">
        <v>100</v>
      </c>
      <c r="D12" s="354" t="s">
        <v>98</v>
      </c>
      <c r="E12" s="355">
        <v>200</v>
      </c>
      <c r="F12" s="1266">
        <v>0</v>
      </c>
      <c r="G12" s="355">
        <v>0</v>
      </c>
      <c r="H12" s="1306">
        <f t="shared" ref="H12:H18" si="0">G12/E12*100</f>
        <v>0</v>
      </c>
      <c r="I12" s="1216"/>
    </row>
    <row r="13" spans="1:9">
      <c r="A13" s="1595"/>
      <c r="B13" s="385"/>
      <c r="C13" s="400" t="s">
        <v>101</v>
      </c>
      <c r="D13" s="383" t="s">
        <v>96</v>
      </c>
      <c r="E13" s="405">
        <v>10000</v>
      </c>
      <c r="F13" s="1244">
        <v>0</v>
      </c>
      <c r="G13" s="362">
        <v>0</v>
      </c>
      <c r="H13" s="1298">
        <f t="shared" si="0"/>
        <v>0</v>
      </c>
      <c r="I13" s="1246"/>
    </row>
    <row r="14" spans="1:9">
      <c r="A14" s="1595"/>
      <c r="B14" s="385"/>
      <c r="C14" s="400" t="s">
        <v>54</v>
      </c>
      <c r="D14" s="383" t="s">
        <v>98</v>
      </c>
      <c r="E14" s="362">
        <v>200</v>
      </c>
      <c r="F14" s="1244">
        <v>382</v>
      </c>
      <c r="G14" s="406">
        <v>294</v>
      </c>
      <c r="H14" s="995">
        <f t="shared" si="0"/>
        <v>147</v>
      </c>
      <c r="I14" s="996">
        <f t="shared" ref="I14:I21" si="1">G14/F14*100</f>
        <v>76.96335078534031</v>
      </c>
    </row>
    <row r="15" spans="1:9">
      <c r="A15" s="1595"/>
      <c r="B15" s="370"/>
      <c r="C15" s="400" t="s">
        <v>102</v>
      </c>
      <c r="D15" s="383" t="s">
        <v>98</v>
      </c>
      <c r="E15" s="362">
        <v>120</v>
      </c>
      <c r="F15" s="1244">
        <v>238</v>
      </c>
      <c r="G15" s="362">
        <v>0</v>
      </c>
      <c r="H15" s="1298">
        <f t="shared" si="0"/>
        <v>0</v>
      </c>
      <c r="I15" s="1246">
        <f t="shared" si="1"/>
        <v>0</v>
      </c>
    </row>
    <row r="16" spans="1:9" ht="15" customHeight="1">
      <c r="A16" s="1595"/>
      <c r="B16" s="385"/>
      <c r="C16" s="407" t="s">
        <v>103</v>
      </c>
      <c r="D16" s="383" t="s">
        <v>96</v>
      </c>
      <c r="E16" s="362">
        <v>500</v>
      </c>
      <c r="F16" s="1244">
        <v>10</v>
      </c>
      <c r="G16" s="362">
        <v>0</v>
      </c>
      <c r="H16" s="1298">
        <f t="shared" si="0"/>
        <v>0</v>
      </c>
      <c r="I16" s="1246">
        <f t="shared" si="1"/>
        <v>0</v>
      </c>
    </row>
    <row r="17" spans="1:9" ht="15" customHeight="1">
      <c r="A17" s="1595"/>
      <c r="B17" s="372"/>
      <c r="C17" s="407" t="s">
        <v>104</v>
      </c>
      <c r="D17" s="354" t="s">
        <v>98</v>
      </c>
      <c r="E17" s="355">
        <v>250</v>
      </c>
      <c r="F17" s="1244">
        <v>250</v>
      </c>
      <c r="G17" s="362">
        <v>0</v>
      </c>
      <c r="H17" s="1298">
        <f t="shared" si="0"/>
        <v>0</v>
      </c>
      <c r="I17" s="1246">
        <f t="shared" si="1"/>
        <v>0</v>
      </c>
    </row>
    <row r="18" spans="1:9" ht="15" customHeight="1" thickBot="1">
      <c r="A18" s="1596"/>
      <c r="B18" s="408"/>
      <c r="C18" s="409" t="s">
        <v>105</v>
      </c>
      <c r="D18" s="410" t="s">
        <v>98</v>
      </c>
      <c r="E18" s="411">
        <v>100</v>
      </c>
      <c r="F18" s="1300">
        <v>0</v>
      </c>
      <c r="G18" s="411">
        <v>0</v>
      </c>
      <c r="H18" s="1311">
        <f t="shared" si="0"/>
        <v>0</v>
      </c>
      <c r="I18" s="1312"/>
    </row>
    <row r="19" spans="1:9" ht="16.5" thickBot="1">
      <c r="A19" s="1597" t="s">
        <v>43</v>
      </c>
      <c r="B19" s="1584"/>
      <c r="C19" s="1585"/>
      <c r="D19" s="290"/>
      <c r="E19" s="249">
        <f>E8</f>
        <v>62370</v>
      </c>
      <c r="F19" s="1301">
        <f>F8</f>
        <v>11880</v>
      </c>
      <c r="G19" s="1307">
        <f>G8</f>
        <v>10987</v>
      </c>
      <c r="H19" s="1289">
        <f>G19/E19*100</f>
        <v>17.615840949174284</v>
      </c>
      <c r="I19" s="1308">
        <f t="shared" si="1"/>
        <v>92.483164983164983</v>
      </c>
    </row>
    <row r="20" spans="1:9" ht="15.75" thickBot="1">
      <c r="A20" s="221"/>
      <c r="B20" s="221"/>
      <c r="C20" s="221"/>
      <c r="D20" s="221"/>
      <c r="E20" s="221"/>
      <c r="F20" s="1302"/>
      <c r="G20" s="1302"/>
      <c r="H20" s="1302"/>
      <c r="I20" s="1309"/>
    </row>
    <row r="21" spans="1:9" ht="16.5" thickBot="1">
      <c r="A21" s="1583" t="s">
        <v>91</v>
      </c>
      <c r="B21" s="1584"/>
      <c r="C21" s="1585"/>
      <c r="D21" s="47"/>
      <c r="E21" s="285">
        <f>E19</f>
        <v>62370</v>
      </c>
      <c r="F21" s="1303">
        <f>F19</f>
        <v>11880</v>
      </c>
      <c r="G21" s="1294">
        <f>G19</f>
        <v>10987</v>
      </c>
      <c r="H21" s="1289">
        <f>G21/E21*100</f>
        <v>17.615840949174284</v>
      </c>
      <c r="I21" s="1308">
        <f t="shared" si="1"/>
        <v>92.483164983164983</v>
      </c>
    </row>
    <row r="22" spans="1:9">
      <c r="A22" s="221"/>
      <c r="B22" s="221"/>
      <c r="C22" s="221"/>
      <c r="D22" s="221"/>
      <c r="E22" s="221"/>
      <c r="F22" s="221"/>
      <c r="G22" s="291"/>
      <c r="H22" s="291"/>
      <c r="I22" s="291"/>
    </row>
    <row r="23" spans="1:9">
      <c r="F23" s="1304"/>
    </row>
  </sheetData>
  <mergeCells count="3">
    <mergeCell ref="A10:A18"/>
    <mergeCell ref="A19:C19"/>
    <mergeCell ref="A21:C21"/>
  </mergeCells>
  <phoneticPr fontId="0" type="noConversion"/>
  <pageMargins left="0.31496062992125984" right="0" top="0.39370078740157483" bottom="0.39370078740157483" header="0" footer="0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223"/>
  <sheetViews>
    <sheetView topLeftCell="A112" zoomScaleNormal="100" workbookViewId="0">
      <selection activeCell="I131" sqref="I131:I132"/>
    </sheetView>
  </sheetViews>
  <sheetFormatPr defaultRowHeight="15"/>
  <cols>
    <col min="2" max="2" width="10.28515625" customWidth="1"/>
    <col min="3" max="3" width="50.7109375" customWidth="1"/>
    <col min="4" max="4" width="50.140625" bestFit="1" customWidth="1"/>
    <col min="5" max="5" width="12.28515625" style="218" customWidth="1"/>
    <col min="6" max="6" width="16" style="218" customWidth="1"/>
    <col min="7" max="7" width="13" style="218" customWidth="1"/>
    <col min="8" max="8" width="8.85546875" style="218" customWidth="1"/>
    <col min="9" max="9" width="9" style="218" customWidth="1"/>
    <col min="11" max="11" width="9.140625" style="138"/>
  </cols>
  <sheetData>
    <row r="1" spans="1:9" ht="15.75">
      <c r="A1" s="52" t="s">
        <v>106</v>
      </c>
      <c r="B1" s="53"/>
      <c r="C1" s="53"/>
      <c r="D1" s="53"/>
      <c r="E1" s="332"/>
      <c r="F1" s="331"/>
      <c r="G1" s="330"/>
      <c r="H1" s="329"/>
      <c r="I1" s="329"/>
    </row>
    <row r="2" spans="1:9" ht="16.5" thickBot="1">
      <c r="A2" s="1162"/>
      <c r="B2" s="52"/>
      <c r="C2" s="1162"/>
      <c r="D2" s="1162"/>
      <c r="E2" s="54"/>
      <c r="F2" s="331"/>
      <c r="G2" s="330"/>
      <c r="H2" s="329"/>
      <c r="I2" s="328" t="s">
        <v>617</v>
      </c>
    </row>
    <row r="3" spans="1:9">
      <c r="A3" s="55" t="s">
        <v>6</v>
      </c>
      <c r="B3" s="56" t="s">
        <v>7</v>
      </c>
      <c r="C3" s="57" t="s">
        <v>8</v>
      </c>
      <c r="D3" s="58"/>
      <c r="E3" s="25" t="s">
        <v>9</v>
      </c>
      <c r="F3" s="15" t="s">
        <v>10</v>
      </c>
      <c r="G3" s="59" t="s">
        <v>107</v>
      </c>
      <c r="H3" s="60" t="s">
        <v>108</v>
      </c>
      <c r="I3" s="61" t="s">
        <v>108</v>
      </c>
    </row>
    <row r="4" spans="1:9">
      <c r="A4" s="62" t="s">
        <v>13</v>
      </c>
      <c r="B4" s="63" t="s">
        <v>14</v>
      </c>
      <c r="C4" s="64" t="s">
        <v>15</v>
      </c>
      <c r="D4" s="65" t="s">
        <v>16</v>
      </c>
      <c r="E4" s="29" t="s">
        <v>17</v>
      </c>
      <c r="F4" s="19" t="s">
        <v>18</v>
      </c>
      <c r="G4" s="66" t="s">
        <v>109</v>
      </c>
      <c r="H4" s="67" t="s">
        <v>110</v>
      </c>
      <c r="I4" s="68" t="s">
        <v>110</v>
      </c>
    </row>
    <row r="5" spans="1:9" ht="15.75" thickBot="1">
      <c r="A5" s="69" t="s">
        <v>21</v>
      </c>
      <c r="B5" s="70" t="s">
        <v>22</v>
      </c>
      <c r="C5" s="71"/>
      <c r="D5" s="72"/>
      <c r="E5" s="33" t="s">
        <v>23</v>
      </c>
      <c r="F5" s="21" t="s">
        <v>23</v>
      </c>
      <c r="G5" s="73" t="s">
        <v>603</v>
      </c>
      <c r="H5" s="74" t="s">
        <v>19</v>
      </c>
      <c r="I5" s="75" t="s">
        <v>111</v>
      </c>
    </row>
    <row r="6" spans="1:9" ht="15.75">
      <c r="A6" s="1601" t="s">
        <v>24</v>
      </c>
      <c r="B6" s="1602"/>
      <c r="C6" s="1602"/>
      <c r="D6" s="1602"/>
      <c r="E6" s="1602"/>
      <c r="F6" s="1602"/>
      <c r="G6" s="1602"/>
      <c r="H6" s="1602"/>
      <c r="I6" s="1603"/>
    </row>
    <row r="7" spans="1:9">
      <c r="A7" s="470" t="s">
        <v>112</v>
      </c>
      <c r="B7" s="1395" t="s">
        <v>113</v>
      </c>
      <c r="C7" s="471"/>
      <c r="D7" s="472"/>
      <c r="E7" s="455">
        <f>E8+E56++E84+E86+E88+E90+E92+E94+E96+E98+E100+E102</f>
        <v>181276</v>
      </c>
      <c r="F7" s="1374">
        <f>F8+F56++F84+F86+F88+F90+F92+F94+F96+F98+F100+F102</f>
        <v>213442.09999999998</v>
      </c>
      <c r="G7" s="455">
        <f>G8+G56++G84+G86+G88+G90+G92+G94+G96+G98+G100+G102</f>
        <v>212409</v>
      </c>
      <c r="H7" s="1396">
        <f t="shared" ref="H7:H38" si="0">G7/E7*100</f>
        <v>117.17436395330876</v>
      </c>
      <c r="I7" s="1397">
        <f t="shared" ref="I7:I41" si="1">G7/F7*100</f>
        <v>99.515981148986086</v>
      </c>
    </row>
    <row r="8" spans="1:9">
      <c r="A8" s="473"/>
      <c r="B8" s="474" t="s">
        <v>114</v>
      </c>
      <c r="C8" s="475" t="s">
        <v>115</v>
      </c>
      <c r="D8" s="476"/>
      <c r="E8" s="1398">
        <f>E9+E12+E14+E15+E16+E19+E21+E22+E25+E27+E29+E32+E34+E36+E37+E38+E39+E40</f>
        <v>39820</v>
      </c>
      <c r="F8" s="1399">
        <f>F9+F12+F14+F15+F16+F19+F21+F22+F25+F27+F29+F32+F34+F36+F37+F38+F39+F40</f>
        <v>45014.599999999991</v>
      </c>
      <c r="G8" s="1398">
        <f>G9+G12+G14+G15+G16+G19+G21+G22+G25+G27+G29+G32+G34+G37+G36+G38+G39+G40</f>
        <v>45014</v>
      </c>
      <c r="H8" s="1400">
        <f t="shared" si="0"/>
        <v>113.04369663485684</v>
      </c>
      <c r="I8" s="1401">
        <f t="shared" si="1"/>
        <v>99.998667099118975</v>
      </c>
    </row>
    <row r="9" spans="1:9">
      <c r="A9" s="477"/>
      <c r="B9" s="478" t="s">
        <v>116</v>
      </c>
      <c r="C9" s="479" t="s">
        <v>117</v>
      </c>
      <c r="D9" s="480" t="s">
        <v>118</v>
      </c>
      <c r="E9" s="1163">
        <v>4330</v>
      </c>
      <c r="F9" s="1402">
        <v>4473.5</v>
      </c>
      <c r="G9" s="1163">
        <v>4473</v>
      </c>
      <c r="H9" s="1403">
        <f t="shared" si="0"/>
        <v>103.30254041570439</v>
      </c>
      <c r="I9" s="1404">
        <f t="shared" si="1"/>
        <v>99.988823069185202</v>
      </c>
    </row>
    <row r="10" spans="1:9">
      <c r="A10" s="481"/>
      <c r="B10" s="482"/>
      <c r="C10" s="483" t="s">
        <v>119</v>
      </c>
      <c r="D10" s="454"/>
      <c r="E10" s="484">
        <v>1200</v>
      </c>
      <c r="F10" s="1405">
        <v>1200</v>
      </c>
      <c r="G10" s="1406">
        <v>1200</v>
      </c>
      <c r="H10" s="1407">
        <f t="shared" si="0"/>
        <v>100</v>
      </c>
      <c r="I10" s="1408">
        <f t="shared" si="1"/>
        <v>100</v>
      </c>
    </row>
    <row r="11" spans="1:9">
      <c r="A11" s="481"/>
      <c r="B11" s="482"/>
      <c r="C11" s="483" t="s">
        <v>120</v>
      </c>
      <c r="D11" s="454"/>
      <c r="E11" s="484">
        <v>50</v>
      </c>
      <c r="F11" s="1405">
        <v>50</v>
      </c>
      <c r="G11" s="1406">
        <v>50</v>
      </c>
      <c r="H11" s="1407">
        <f t="shared" si="0"/>
        <v>100</v>
      </c>
      <c r="I11" s="1408">
        <f t="shared" si="1"/>
        <v>100</v>
      </c>
    </row>
    <row r="12" spans="1:9">
      <c r="A12" s="477"/>
      <c r="B12" s="478" t="s">
        <v>121</v>
      </c>
      <c r="C12" s="485" t="s">
        <v>122</v>
      </c>
      <c r="D12" s="480" t="s">
        <v>118</v>
      </c>
      <c r="E12" s="1163">
        <v>2455</v>
      </c>
      <c r="F12" s="1402">
        <v>2550.6</v>
      </c>
      <c r="G12" s="1163">
        <v>2551</v>
      </c>
      <c r="H12" s="1403">
        <f t="shared" si="0"/>
        <v>103.91038696537677</v>
      </c>
      <c r="I12" s="1404">
        <f t="shared" si="1"/>
        <v>100.01568258448992</v>
      </c>
    </row>
    <row r="13" spans="1:9">
      <c r="A13" s="481"/>
      <c r="B13" s="482"/>
      <c r="C13" s="486" t="s">
        <v>123</v>
      </c>
      <c r="D13" s="454"/>
      <c r="E13" s="484">
        <v>70</v>
      </c>
      <c r="F13" s="1405">
        <v>70</v>
      </c>
      <c r="G13" s="1406">
        <v>70</v>
      </c>
      <c r="H13" s="1407">
        <f t="shared" si="0"/>
        <v>100</v>
      </c>
      <c r="I13" s="1408">
        <f t="shared" si="1"/>
        <v>100</v>
      </c>
    </row>
    <row r="14" spans="1:9">
      <c r="A14" s="477"/>
      <c r="B14" s="478" t="s">
        <v>124</v>
      </c>
      <c r="C14" s="421" t="s">
        <v>125</v>
      </c>
      <c r="D14" s="480" t="s">
        <v>118</v>
      </c>
      <c r="E14" s="1163">
        <v>2700</v>
      </c>
      <c r="F14" s="1402">
        <v>3078.9</v>
      </c>
      <c r="G14" s="1163">
        <v>3079</v>
      </c>
      <c r="H14" s="1403">
        <f t="shared" si="0"/>
        <v>114.03703703703705</v>
      </c>
      <c r="I14" s="1404">
        <f t="shared" si="1"/>
        <v>100.00324791321576</v>
      </c>
    </row>
    <row r="15" spans="1:9">
      <c r="A15" s="477"/>
      <c r="B15" s="478" t="s">
        <v>126</v>
      </c>
      <c r="C15" s="485" t="s">
        <v>127</v>
      </c>
      <c r="D15" s="480" t="s">
        <v>118</v>
      </c>
      <c r="E15" s="1163">
        <v>1800</v>
      </c>
      <c r="F15" s="1402">
        <v>1955</v>
      </c>
      <c r="G15" s="1163">
        <v>1955</v>
      </c>
      <c r="H15" s="1403">
        <f t="shared" si="0"/>
        <v>108.6111111111111</v>
      </c>
      <c r="I15" s="1404">
        <f t="shared" si="1"/>
        <v>100</v>
      </c>
    </row>
    <row r="16" spans="1:9">
      <c r="A16" s="477"/>
      <c r="B16" s="478" t="s">
        <v>128</v>
      </c>
      <c r="C16" s="485" t="s">
        <v>129</v>
      </c>
      <c r="D16" s="480" t="s">
        <v>118</v>
      </c>
      <c r="E16" s="1163">
        <v>1675</v>
      </c>
      <c r="F16" s="1402">
        <v>1748.8</v>
      </c>
      <c r="G16" s="1163">
        <v>1749</v>
      </c>
      <c r="H16" s="1403">
        <f t="shared" si="0"/>
        <v>104.41791044776119</v>
      </c>
      <c r="I16" s="1404">
        <f t="shared" si="1"/>
        <v>100.01143641354071</v>
      </c>
    </row>
    <row r="17" spans="1:9">
      <c r="A17" s="481"/>
      <c r="B17" s="482"/>
      <c r="C17" s="486" t="s">
        <v>123</v>
      </c>
      <c r="D17" s="454"/>
      <c r="E17" s="484">
        <v>65</v>
      </c>
      <c r="F17" s="1405">
        <v>65</v>
      </c>
      <c r="G17" s="1406">
        <v>65</v>
      </c>
      <c r="H17" s="1407">
        <f t="shared" si="0"/>
        <v>100</v>
      </c>
      <c r="I17" s="1408">
        <f t="shared" si="1"/>
        <v>100</v>
      </c>
    </row>
    <row r="18" spans="1:9">
      <c r="A18" s="481"/>
      <c r="B18" s="482"/>
      <c r="C18" s="486" t="s">
        <v>120</v>
      </c>
      <c r="D18" s="454"/>
      <c r="E18" s="484">
        <v>30</v>
      </c>
      <c r="F18" s="1405">
        <v>30</v>
      </c>
      <c r="G18" s="1406">
        <v>30</v>
      </c>
      <c r="H18" s="1407">
        <f t="shared" si="0"/>
        <v>100</v>
      </c>
      <c r="I18" s="1408">
        <f t="shared" si="1"/>
        <v>100</v>
      </c>
    </row>
    <row r="19" spans="1:9">
      <c r="A19" s="477"/>
      <c r="B19" s="478" t="s">
        <v>130</v>
      </c>
      <c r="C19" s="485" t="s">
        <v>131</v>
      </c>
      <c r="D19" s="480" t="s">
        <v>118</v>
      </c>
      <c r="E19" s="1163">
        <v>1715</v>
      </c>
      <c r="F19" s="1402">
        <v>1844.1</v>
      </c>
      <c r="G19" s="1163">
        <v>1844</v>
      </c>
      <c r="H19" s="1403">
        <f t="shared" si="0"/>
        <v>107.52186588921282</v>
      </c>
      <c r="I19" s="1404">
        <f t="shared" si="1"/>
        <v>99.994577300580232</v>
      </c>
    </row>
    <row r="20" spans="1:9">
      <c r="A20" s="481"/>
      <c r="B20" s="482"/>
      <c r="C20" s="486" t="s">
        <v>132</v>
      </c>
      <c r="D20" s="454"/>
      <c r="E20" s="484">
        <v>30</v>
      </c>
      <c r="F20" s="1405">
        <v>30</v>
      </c>
      <c r="G20" s="1406">
        <v>30</v>
      </c>
      <c r="H20" s="1407">
        <f t="shared" si="0"/>
        <v>100</v>
      </c>
      <c r="I20" s="1408">
        <f t="shared" si="1"/>
        <v>100</v>
      </c>
    </row>
    <row r="21" spans="1:9">
      <c r="A21" s="477"/>
      <c r="B21" s="478" t="s">
        <v>133</v>
      </c>
      <c r="C21" s="485" t="s">
        <v>134</v>
      </c>
      <c r="D21" s="480" t="s">
        <v>118</v>
      </c>
      <c r="E21" s="1163">
        <v>2700</v>
      </c>
      <c r="F21" s="1402">
        <v>2906.2</v>
      </c>
      <c r="G21" s="1163">
        <v>2906</v>
      </c>
      <c r="H21" s="1403">
        <f t="shared" si="0"/>
        <v>107.62962962962963</v>
      </c>
      <c r="I21" s="1404">
        <f t="shared" si="1"/>
        <v>99.993118161172674</v>
      </c>
    </row>
    <row r="22" spans="1:9">
      <c r="A22" s="477"/>
      <c r="B22" s="478" t="s">
        <v>135</v>
      </c>
      <c r="C22" s="485" t="s">
        <v>136</v>
      </c>
      <c r="D22" s="480" t="s">
        <v>118</v>
      </c>
      <c r="E22" s="1163">
        <v>1830</v>
      </c>
      <c r="F22" s="1402">
        <v>2038.6</v>
      </c>
      <c r="G22" s="1163">
        <v>2039</v>
      </c>
      <c r="H22" s="1403">
        <f t="shared" si="0"/>
        <v>111.4207650273224</v>
      </c>
      <c r="I22" s="1404">
        <f t="shared" si="1"/>
        <v>100.01962130874129</v>
      </c>
    </row>
    <row r="23" spans="1:9">
      <c r="A23" s="481"/>
      <c r="B23" s="482"/>
      <c r="C23" s="486" t="s">
        <v>123</v>
      </c>
      <c r="D23" s="454"/>
      <c r="E23" s="484">
        <v>15</v>
      </c>
      <c r="F23" s="1405">
        <v>15</v>
      </c>
      <c r="G23" s="1406">
        <v>15</v>
      </c>
      <c r="H23" s="1407">
        <f t="shared" si="0"/>
        <v>100</v>
      </c>
      <c r="I23" s="1408">
        <f t="shared" si="1"/>
        <v>100</v>
      </c>
    </row>
    <row r="24" spans="1:9">
      <c r="A24" s="481"/>
      <c r="B24" s="482"/>
      <c r="C24" s="486" t="s">
        <v>120</v>
      </c>
      <c r="D24" s="454"/>
      <c r="E24" s="484">
        <v>35</v>
      </c>
      <c r="F24" s="1405">
        <v>35</v>
      </c>
      <c r="G24" s="1406">
        <v>35</v>
      </c>
      <c r="H24" s="1407">
        <f t="shared" si="0"/>
        <v>100</v>
      </c>
      <c r="I24" s="1408">
        <f t="shared" si="1"/>
        <v>100</v>
      </c>
    </row>
    <row r="25" spans="1:9">
      <c r="A25" s="477"/>
      <c r="B25" s="478" t="s">
        <v>137</v>
      </c>
      <c r="C25" s="485" t="s">
        <v>138</v>
      </c>
      <c r="D25" s="480" t="s">
        <v>118</v>
      </c>
      <c r="E25" s="1163">
        <v>2310</v>
      </c>
      <c r="F25" s="1402">
        <v>2896.8</v>
      </c>
      <c r="G25" s="1163">
        <v>2897</v>
      </c>
      <c r="H25" s="1403">
        <f t="shared" si="0"/>
        <v>125.41125541125541</v>
      </c>
      <c r="I25" s="1404">
        <f t="shared" si="1"/>
        <v>100.00690417011874</v>
      </c>
    </row>
    <row r="26" spans="1:9">
      <c r="A26" s="477"/>
      <c r="B26" s="478"/>
      <c r="C26" s="486" t="s">
        <v>139</v>
      </c>
      <c r="D26" s="480"/>
      <c r="E26" s="484">
        <v>40</v>
      </c>
      <c r="F26" s="1405">
        <v>40</v>
      </c>
      <c r="G26" s="1406">
        <v>40</v>
      </c>
      <c r="H26" s="1407">
        <f t="shared" si="0"/>
        <v>100</v>
      </c>
      <c r="I26" s="1408">
        <f t="shared" si="1"/>
        <v>100</v>
      </c>
    </row>
    <row r="27" spans="1:9">
      <c r="A27" s="477"/>
      <c r="B27" s="478" t="s">
        <v>140</v>
      </c>
      <c r="C27" s="485" t="s">
        <v>141</v>
      </c>
      <c r="D27" s="480" t="s">
        <v>118</v>
      </c>
      <c r="E27" s="1163">
        <v>1910</v>
      </c>
      <c r="F27" s="1402">
        <v>2677.4</v>
      </c>
      <c r="G27" s="1163">
        <v>2677</v>
      </c>
      <c r="H27" s="1403">
        <f t="shared" si="0"/>
        <v>140.15706806282722</v>
      </c>
      <c r="I27" s="1404">
        <f t="shared" si="1"/>
        <v>99.985060132964804</v>
      </c>
    </row>
    <row r="28" spans="1:9">
      <c r="A28" s="477"/>
      <c r="B28" s="478"/>
      <c r="C28" s="486" t="s">
        <v>139</v>
      </c>
      <c r="D28" s="480"/>
      <c r="E28" s="484">
        <v>30</v>
      </c>
      <c r="F28" s="1405">
        <v>30</v>
      </c>
      <c r="G28" s="1406">
        <v>30</v>
      </c>
      <c r="H28" s="1407">
        <f t="shared" si="0"/>
        <v>100</v>
      </c>
      <c r="I28" s="1408">
        <f t="shared" si="1"/>
        <v>100</v>
      </c>
    </row>
    <row r="29" spans="1:9">
      <c r="A29" s="477"/>
      <c r="B29" s="478" t="s">
        <v>142</v>
      </c>
      <c r="C29" s="485" t="s">
        <v>143</v>
      </c>
      <c r="D29" s="480" t="s">
        <v>118</v>
      </c>
      <c r="E29" s="1163">
        <v>1690</v>
      </c>
      <c r="F29" s="1402">
        <v>1762.8</v>
      </c>
      <c r="G29" s="1163">
        <v>1763</v>
      </c>
      <c r="H29" s="1403">
        <f t="shared" si="0"/>
        <v>104.31952662721893</v>
      </c>
      <c r="I29" s="1404">
        <f t="shared" si="1"/>
        <v>100.01134558656683</v>
      </c>
    </row>
    <row r="30" spans="1:9">
      <c r="A30" s="481"/>
      <c r="B30" s="482"/>
      <c r="C30" s="486" t="s">
        <v>123</v>
      </c>
      <c r="D30" s="454"/>
      <c r="E30" s="484">
        <v>30</v>
      </c>
      <c r="F30" s="1405">
        <v>30</v>
      </c>
      <c r="G30" s="1406">
        <v>30</v>
      </c>
      <c r="H30" s="1407">
        <f t="shared" si="0"/>
        <v>100</v>
      </c>
      <c r="I30" s="1408">
        <f t="shared" si="1"/>
        <v>100</v>
      </c>
    </row>
    <row r="31" spans="1:9">
      <c r="A31" s="481"/>
      <c r="B31" s="482"/>
      <c r="C31" s="486" t="s">
        <v>120</v>
      </c>
      <c r="D31" s="454"/>
      <c r="E31" s="484">
        <v>30</v>
      </c>
      <c r="F31" s="1405">
        <v>30</v>
      </c>
      <c r="G31" s="1406">
        <v>30</v>
      </c>
      <c r="H31" s="1407">
        <f t="shared" si="0"/>
        <v>100</v>
      </c>
      <c r="I31" s="1408">
        <f t="shared" si="1"/>
        <v>100</v>
      </c>
    </row>
    <row r="32" spans="1:9">
      <c r="A32" s="477"/>
      <c r="B32" s="478" t="s">
        <v>144</v>
      </c>
      <c r="C32" s="485" t="s">
        <v>145</v>
      </c>
      <c r="D32" s="480" t="s">
        <v>118</v>
      </c>
      <c r="E32" s="1163">
        <v>1820</v>
      </c>
      <c r="F32" s="1402">
        <v>2056.1</v>
      </c>
      <c r="G32" s="1163">
        <v>2056</v>
      </c>
      <c r="H32" s="1403">
        <f t="shared" si="0"/>
        <v>112.96703296703296</v>
      </c>
      <c r="I32" s="1404">
        <f t="shared" si="1"/>
        <v>99.995136423325718</v>
      </c>
    </row>
    <row r="33" spans="1:9">
      <c r="A33" s="477"/>
      <c r="B33" s="478"/>
      <c r="C33" s="486" t="s">
        <v>139</v>
      </c>
      <c r="D33" s="480"/>
      <c r="E33" s="484">
        <v>35</v>
      </c>
      <c r="F33" s="1405">
        <v>35</v>
      </c>
      <c r="G33" s="1406">
        <v>35</v>
      </c>
      <c r="H33" s="1407">
        <f t="shared" si="0"/>
        <v>100</v>
      </c>
      <c r="I33" s="1408">
        <f t="shared" si="1"/>
        <v>100</v>
      </c>
    </row>
    <row r="34" spans="1:9">
      <c r="A34" s="477"/>
      <c r="B34" s="478" t="s">
        <v>146</v>
      </c>
      <c r="C34" s="485" t="s">
        <v>147</v>
      </c>
      <c r="D34" s="480" t="s">
        <v>118</v>
      </c>
      <c r="E34" s="1163">
        <v>1610</v>
      </c>
      <c r="F34" s="1402">
        <v>1685.5</v>
      </c>
      <c r="G34" s="1163">
        <v>1686</v>
      </c>
      <c r="H34" s="1403">
        <f t="shared" si="0"/>
        <v>104.72049689440995</v>
      </c>
      <c r="I34" s="1404">
        <f t="shared" si="1"/>
        <v>100.02966478789676</v>
      </c>
    </row>
    <row r="35" spans="1:9">
      <c r="A35" s="477"/>
      <c r="B35" s="478"/>
      <c r="C35" s="486" t="s">
        <v>139</v>
      </c>
      <c r="D35" s="480"/>
      <c r="E35" s="484">
        <v>30</v>
      </c>
      <c r="F35" s="1405">
        <v>30</v>
      </c>
      <c r="G35" s="1406">
        <v>30</v>
      </c>
      <c r="H35" s="1407">
        <f t="shared" si="0"/>
        <v>100</v>
      </c>
      <c r="I35" s="1408">
        <f t="shared" si="1"/>
        <v>100</v>
      </c>
    </row>
    <row r="36" spans="1:9">
      <c r="A36" s="477"/>
      <c r="B36" s="478" t="s">
        <v>148</v>
      </c>
      <c r="C36" s="485" t="s">
        <v>149</v>
      </c>
      <c r="D36" s="480" t="s">
        <v>118</v>
      </c>
      <c r="E36" s="1163">
        <v>1680</v>
      </c>
      <c r="F36" s="1402">
        <v>1835.5</v>
      </c>
      <c r="G36" s="1163">
        <v>1835</v>
      </c>
      <c r="H36" s="1403">
        <f t="shared" si="0"/>
        <v>109.22619047619047</v>
      </c>
      <c r="I36" s="1404">
        <f t="shared" si="1"/>
        <v>99.972759466085535</v>
      </c>
    </row>
    <row r="37" spans="1:9">
      <c r="A37" s="477"/>
      <c r="B37" s="478" t="s">
        <v>150</v>
      </c>
      <c r="C37" s="485" t="s">
        <v>151</v>
      </c>
      <c r="D37" s="480" t="s">
        <v>118</v>
      </c>
      <c r="E37" s="1163">
        <v>2660</v>
      </c>
      <c r="F37" s="1402">
        <v>2948.1</v>
      </c>
      <c r="G37" s="1163">
        <v>2948</v>
      </c>
      <c r="H37" s="1403">
        <f t="shared" si="0"/>
        <v>110.82706766917295</v>
      </c>
      <c r="I37" s="1404">
        <f t="shared" si="1"/>
        <v>99.996607984803774</v>
      </c>
    </row>
    <row r="38" spans="1:9">
      <c r="A38" s="477"/>
      <c r="B38" s="478" t="s">
        <v>152</v>
      </c>
      <c r="C38" s="485" t="s">
        <v>153</v>
      </c>
      <c r="D38" s="480" t="s">
        <v>118</v>
      </c>
      <c r="E38" s="1163">
        <v>2040</v>
      </c>
      <c r="F38" s="1402">
        <v>2410.5</v>
      </c>
      <c r="G38" s="1163">
        <v>2410</v>
      </c>
      <c r="H38" s="1403">
        <f t="shared" si="0"/>
        <v>118.13725490196079</v>
      </c>
      <c r="I38" s="1404">
        <f t="shared" si="1"/>
        <v>99.979257415473967</v>
      </c>
    </row>
    <row r="39" spans="1:9">
      <c r="A39" s="477"/>
      <c r="B39" s="478" t="s">
        <v>154</v>
      </c>
      <c r="C39" s="485" t="s">
        <v>155</v>
      </c>
      <c r="D39" s="480" t="s">
        <v>118</v>
      </c>
      <c r="E39" s="1163">
        <v>2145</v>
      </c>
      <c r="F39" s="1402">
        <v>2358.1999999999998</v>
      </c>
      <c r="G39" s="1163">
        <v>2358</v>
      </c>
      <c r="H39" s="1403">
        <f>G39/E39*100</f>
        <v>109.93006993006993</v>
      </c>
      <c r="I39" s="1404">
        <f t="shared" si="1"/>
        <v>99.991518955135277</v>
      </c>
    </row>
    <row r="40" spans="1:9">
      <c r="A40" s="477"/>
      <c r="B40" s="487" t="s">
        <v>156</v>
      </c>
      <c r="C40" s="488" t="s">
        <v>157</v>
      </c>
      <c r="D40" s="467" t="s">
        <v>118</v>
      </c>
      <c r="E40" s="1163">
        <v>2750</v>
      </c>
      <c r="F40" s="1402">
        <v>3788</v>
      </c>
      <c r="G40" s="1163">
        <v>3788</v>
      </c>
      <c r="H40" s="1403">
        <f>G40/E40*100</f>
        <v>137.74545454545455</v>
      </c>
      <c r="I40" s="1404">
        <f t="shared" si="1"/>
        <v>100</v>
      </c>
    </row>
    <row r="41" spans="1:9" ht="15.75" thickBot="1">
      <c r="A41" s="489"/>
      <c r="B41" s="490"/>
      <c r="C41" s="491" t="s">
        <v>139</v>
      </c>
      <c r="D41" s="492"/>
      <c r="E41" s="493">
        <v>50</v>
      </c>
      <c r="F41" s="1409">
        <v>50</v>
      </c>
      <c r="G41" s="1410">
        <v>50</v>
      </c>
      <c r="H41" s="1411">
        <f>G41/E41*100</f>
        <v>100</v>
      </c>
      <c r="I41" s="1412">
        <f t="shared" si="1"/>
        <v>100</v>
      </c>
    </row>
    <row r="42" spans="1:9">
      <c r="A42" s="76"/>
      <c r="B42" s="76"/>
      <c r="C42" s="77"/>
      <c r="D42" s="78"/>
      <c r="E42" s="332"/>
      <c r="F42" s="331"/>
      <c r="G42" s="330"/>
      <c r="H42" s="329"/>
      <c r="I42" s="329"/>
    </row>
    <row r="43" spans="1:9">
      <c r="A43" s="76"/>
      <c r="B43" s="76"/>
      <c r="C43" s="77"/>
      <c r="D43" s="78"/>
      <c r="E43" s="332"/>
      <c r="F43" s="331"/>
      <c r="G43" s="330"/>
      <c r="H43" s="329"/>
      <c r="I43" s="329"/>
    </row>
    <row r="44" spans="1:9">
      <c r="A44" s="76"/>
      <c r="B44" s="76"/>
      <c r="C44" s="77"/>
      <c r="D44" s="78"/>
      <c r="E44" s="332"/>
      <c r="F44" s="331"/>
      <c r="G44" s="330"/>
      <c r="H44" s="329"/>
      <c r="I44" s="329"/>
    </row>
    <row r="45" spans="1:9">
      <c r="A45" s="76"/>
      <c r="B45" s="76"/>
      <c r="C45" s="77"/>
      <c r="D45" s="78"/>
      <c r="E45" s="332"/>
      <c r="F45" s="331"/>
      <c r="G45" s="330"/>
      <c r="H45" s="329"/>
      <c r="I45" s="329"/>
    </row>
    <row r="46" spans="1:9">
      <c r="A46" s="76"/>
      <c r="B46" s="76"/>
      <c r="C46" s="77"/>
      <c r="D46" s="78"/>
      <c r="E46" s="332"/>
      <c r="F46" s="331"/>
      <c r="G46" s="330"/>
      <c r="H46" s="329"/>
      <c r="I46" s="329"/>
    </row>
    <row r="47" spans="1:9">
      <c r="A47" s="76"/>
      <c r="B47" s="76"/>
      <c r="C47" s="77"/>
      <c r="D47" s="78"/>
      <c r="E47" s="332"/>
      <c r="F47" s="331"/>
      <c r="G47" s="330"/>
      <c r="H47" s="329"/>
      <c r="I47" s="329"/>
    </row>
    <row r="48" spans="1:9">
      <c r="A48" s="76"/>
      <c r="B48" s="76"/>
      <c r="C48" s="77"/>
      <c r="D48" s="78"/>
      <c r="E48" s="332"/>
      <c r="F48" s="331"/>
      <c r="G48" s="330"/>
      <c r="H48" s="329"/>
      <c r="I48" s="329"/>
    </row>
    <row r="49" spans="1:9">
      <c r="A49" s="76"/>
      <c r="B49" s="76"/>
      <c r="C49" s="77"/>
      <c r="D49" s="78"/>
      <c r="E49" s="332"/>
      <c r="F49" s="331"/>
      <c r="G49" s="330"/>
      <c r="H49" s="329"/>
      <c r="I49" s="329"/>
    </row>
    <row r="50" spans="1:9">
      <c r="A50" s="76"/>
      <c r="B50" s="76"/>
      <c r="C50" s="77"/>
      <c r="D50" s="78"/>
      <c r="E50" s="332"/>
      <c r="F50" s="331"/>
      <c r="G50" s="330"/>
      <c r="H50" s="329"/>
      <c r="I50" s="329"/>
    </row>
    <row r="51" spans="1:9">
      <c r="A51" s="76"/>
      <c r="B51" s="76"/>
      <c r="C51" s="77"/>
      <c r="D51" s="78"/>
      <c r="E51" s="332"/>
      <c r="F51" s="331"/>
      <c r="G51" s="330"/>
      <c r="H51" s="329"/>
      <c r="I51" s="329"/>
    </row>
    <row r="52" spans="1:9" ht="15.75" thickBot="1">
      <c r="A52" s="76"/>
      <c r="B52" s="76"/>
      <c r="C52" s="77"/>
      <c r="D52" s="78"/>
      <c r="E52" s="54"/>
      <c r="F52" s="331"/>
      <c r="G52" s="330"/>
      <c r="H52" s="329"/>
      <c r="I52" s="328" t="s">
        <v>618</v>
      </c>
    </row>
    <row r="53" spans="1:9">
      <c r="A53" s="79" t="s">
        <v>6</v>
      </c>
      <c r="B53" s="80" t="s">
        <v>7</v>
      </c>
      <c r="C53" s="81" t="s">
        <v>8</v>
      </c>
      <c r="D53" s="82"/>
      <c r="E53" s="25" t="s">
        <v>9</v>
      </c>
      <c r="F53" s="15" t="s">
        <v>10</v>
      </c>
      <c r="G53" s="83" t="s">
        <v>107</v>
      </c>
      <c r="H53" s="60" t="s">
        <v>108</v>
      </c>
      <c r="I53" s="61" t="s">
        <v>108</v>
      </c>
    </row>
    <row r="54" spans="1:9">
      <c r="A54" s="84" t="s">
        <v>13</v>
      </c>
      <c r="B54" s="85" t="s">
        <v>14</v>
      </c>
      <c r="C54" s="86" t="s">
        <v>15</v>
      </c>
      <c r="D54" s="87" t="s">
        <v>16</v>
      </c>
      <c r="E54" s="29" t="s">
        <v>17</v>
      </c>
      <c r="F54" s="19" t="s">
        <v>18</v>
      </c>
      <c r="G54" s="88" t="s">
        <v>109</v>
      </c>
      <c r="H54" s="67" t="s">
        <v>110</v>
      </c>
      <c r="I54" s="68" t="s">
        <v>110</v>
      </c>
    </row>
    <row r="55" spans="1:9" ht="15.75" thickBot="1">
      <c r="A55" s="89" t="s">
        <v>21</v>
      </c>
      <c r="B55" s="90" t="s">
        <v>22</v>
      </c>
      <c r="C55" s="91"/>
      <c r="D55" s="92"/>
      <c r="E55" s="33" t="s">
        <v>23</v>
      </c>
      <c r="F55" s="21" t="s">
        <v>23</v>
      </c>
      <c r="G55" s="93" t="s">
        <v>603</v>
      </c>
      <c r="H55" s="74" t="s">
        <v>19</v>
      </c>
      <c r="I55" s="75" t="s">
        <v>111</v>
      </c>
    </row>
    <row r="56" spans="1:9" ht="14.45" customHeight="1">
      <c r="A56" s="1413"/>
      <c r="B56" s="494" t="s">
        <v>158</v>
      </c>
      <c r="C56" s="495" t="s">
        <v>159</v>
      </c>
      <c r="D56" s="496"/>
      <c r="E56" s="1414">
        <f>E57+E58+E61+E62+E64+E66+E68+E69+E71+E73+E74+E76+E77+E80+E81</f>
        <v>85456</v>
      </c>
      <c r="F56" s="1415">
        <f>F57+F58+F61+F62+F64+F66+F68+F69+F71+F73+F74+F76+F77+F80+F81</f>
        <v>104771.20000000001</v>
      </c>
      <c r="G56" s="1414">
        <f>G57+G58+G61+G62+G64+G66+G68+G69+G71+G73+G74+G76+G77+G80+G81</f>
        <v>104022</v>
      </c>
      <c r="H56" s="1416">
        <f t="shared" ref="H56:H82" si="2">G56/E56*100</f>
        <v>121.72580041190788</v>
      </c>
      <c r="I56" s="1417">
        <f t="shared" ref="I56:I82" si="3">G56/F56*100</f>
        <v>99.284917992730811</v>
      </c>
    </row>
    <row r="57" spans="1:9" ht="14.45" customHeight="1">
      <c r="A57" s="1418"/>
      <c r="B57" s="497" t="s">
        <v>160</v>
      </c>
      <c r="C57" s="485" t="s">
        <v>161</v>
      </c>
      <c r="D57" s="480" t="s">
        <v>162</v>
      </c>
      <c r="E57" s="449">
        <v>5200</v>
      </c>
      <c r="F57" s="1402">
        <v>5726.5</v>
      </c>
      <c r="G57" s="1419">
        <v>5726</v>
      </c>
      <c r="H57" s="1360">
        <f t="shared" si="2"/>
        <v>110.11538461538461</v>
      </c>
      <c r="I57" s="1361">
        <f t="shared" si="3"/>
        <v>99.991268663232333</v>
      </c>
    </row>
    <row r="58" spans="1:9" ht="14.45" customHeight="1">
      <c r="A58" s="1418"/>
      <c r="B58" s="498" t="s">
        <v>163</v>
      </c>
      <c r="C58" s="485" t="s">
        <v>164</v>
      </c>
      <c r="D58" s="480" t="s">
        <v>162</v>
      </c>
      <c r="E58" s="449">
        <v>5320</v>
      </c>
      <c r="F58" s="1362">
        <v>6752.8</v>
      </c>
      <c r="G58" s="1419">
        <v>6753</v>
      </c>
      <c r="H58" s="1360">
        <f t="shared" si="2"/>
        <v>126.93609022556392</v>
      </c>
      <c r="I58" s="1361">
        <f t="shared" si="3"/>
        <v>100.00296173439165</v>
      </c>
    </row>
    <row r="59" spans="1:9" ht="14.45" customHeight="1">
      <c r="A59" s="1418"/>
      <c r="B59" s="499"/>
      <c r="C59" s="486" t="s">
        <v>123</v>
      </c>
      <c r="D59" s="454"/>
      <c r="E59" s="484">
        <v>200</v>
      </c>
      <c r="F59" s="1405">
        <v>200</v>
      </c>
      <c r="G59" s="1420">
        <v>200</v>
      </c>
      <c r="H59" s="1421">
        <f t="shared" si="2"/>
        <v>100</v>
      </c>
      <c r="I59" s="1422">
        <f t="shared" si="3"/>
        <v>100</v>
      </c>
    </row>
    <row r="60" spans="1:9" ht="14.45" customHeight="1">
      <c r="A60" s="1418"/>
      <c r="B60" s="500"/>
      <c r="C60" s="501" t="s">
        <v>165</v>
      </c>
      <c r="D60" s="502"/>
      <c r="E60" s="503">
        <v>20</v>
      </c>
      <c r="F60" s="1423">
        <v>20</v>
      </c>
      <c r="G60" s="1424">
        <v>20</v>
      </c>
      <c r="H60" s="1421">
        <f t="shared" si="2"/>
        <v>100</v>
      </c>
      <c r="I60" s="1422">
        <f t="shared" si="3"/>
        <v>100</v>
      </c>
    </row>
    <row r="61" spans="1:9" ht="14.45" customHeight="1">
      <c r="A61" s="1418"/>
      <c r="B61" s="497" t="s">
        <v>166</v>
      </c>
      <c r="C61" s="485" t="s">
        <v>167</v>
      </c>
      <c r="D61" s="480" t="s">
        <v>162</v>
      </c>
      <c r="E61" s="449">
        <v>4500</v>
      </c>
      <c r="F61" s="1362">
        <v>5856.1</v>
      </c>
      <c r="G61" s="1419">
        <v>5856</v>
      </c>
      <c r="H61" s="1360">
        <f t="shared" si="2"/>
        <v>130.13333333333333</v>
      </c>
      <c r="I61" s="1361">
        <f t="shared" si="3"/>
        <v>99.998292378886973</v>
      </c>
    </row>
    <row r="62" spans="1:9" ht="14.45" customHeight="1">
      <c r="A62" s="1418"/>
      <c r="B62" s="498" t="s">
        <v>168</v>
      </c>
      <c r="C62" s="485" t="s">
        <v>169</v>
      </c>
      <c r="D62" s="480" t="s">
        <v>162</v>
      </c>
      <c r="E62" s="449">
        <v>3775</v>
      </c>
      <c r="F62" s="1362">
        <v>4759.3</v>
      </c>
      <c r="G62" s="1419">
        <v>4013</v>
      </c>
      <c r="H62" s="1360">
        <f t="shared" si="2"/>
        <v>106.3046357615894</v>
      </c>
      <c r="I62" s="1361">
        <f t="shared" si="3"/>
        <v>84.319122560040341</v>
      </c>
    </row>
    <row r="63" spans="1:9" ht="14.45" customHeight="1">
      <c r="A63" s="1418"/>
      <c r="B63" s="500"/>
      <c r="C63" s="486" t="s">
        <v>170</v>
      </c>
      <c r="D63" s="454"/>
      <c r="E63" s="484">
        <v>20</v>
      </c>
      <c r="F63" s="1405">
        <v>20</v>
      </c>
      <c r="G63" s="1420">
        <v>20</v>
      </c>
      <c r="H63" s="1421">
        <f t="shared" si="2"/>
        <v>100</v>
      </c>
      <c r="I63" s="1422">
        <f t="shared" si="3"/>
        <v>100</v>
      </c>
    </row>
    <row r="64" spans="1:9" ht="14.45" customHeight="1">
      <c r="A64" s="1418"/>
      <c r="B64" s="498" t="s">
        <v>171</v>
      </c>
      <c r="C64" s="485" t="s">
        <v>172</v>
      </c>
      <c r="D64" s="480" t="s">
        <v>162</v>
      </c>
      <c r="E64" s="449">
        <v>5126</v>
      </c>
      <c r="F64" s="1362">
        <v>7599.6</v>
      </c>
      <c r="G64" s="1419">
        <v>7598</v>
      </c>
      <c r="H64" s="1360">
        <f t="shared" si="2"/>
        <v>148.22473663675379</v>
      </c>
      <c r="I64" s="1361">
        <f t="shared" si="3"/>
        <v>99.978946260329479</v>
      </c>
    </row>
    <row r="65" spans="1:11" ht="14.45" customHeight="1">
      <c r="A65" s="1418"/>
      <c r="B65" s="499"/>
      <c r="C65" s="486" t="s">
        <v>123</v>
      </c>
      <c r="D65" s="454"/>
      <c r="E65" s="484">
        <v>170</v>
      </c>
      <c r="F65" s="1405">
        <v>170</v>
      </c>
      <c r="G65" s="1420">
        <v>170</v>
      </c>
      <c r="H65" s="1421">
        <f t="shared" si="2"/>
        <v>100</v>
      </c>
      <c r="I65" s="1422">
        <f t="shared" si="3"/>
        <v>100</v>
      </c>
    </row>
    <row r="66" spans="1:11" ht="14.45" customHeight="1">
      <c r="A66" s="1418"/>
      <c r="B66" s="498" t="s">
        <v>173</v>
      </c>
      <c r="C66" s="485" t="s">
        <v>174</v>
      </c>
      <c r="D66" s="480" t="s">
        <v>162</v>
      </c>
      <c r="E66" s="449">
        <v>3700</v>
      </c>
      <c r="F66" s="1362">
        <v>3941.8</v>
      </c>
      <c r="G66" s="1419">
        <v>3942</v>
      </c>
      <c r="H66" s="1360">
        <f t="shared" si="2"/>
        <v>106.54054054054055</v>
      </c>
      <c r="I66" s="1361">
        <f t="shared" si="3"/>
        <v>100.00507382414125</v>
      </c>
    </row>
    <row r="67" spans="1:11" ht="14.45" customHeight="1">
      <c r="A67" s="1418"/>
      <c r="B67" s="500"/>
      <c r="C67" s="486" t="s">
        <v>123</v>
      </c>
      <c r="D67" s="454"/>
      <c r="E67" s="484">
        <v>190</v>
      </c>
      <c r="F67" s="1405">
        <v>190</v>
      </c>
      <c r="G67" s="1420">
        <v>190</v>
      </c>
      <c r="H67" s="1421">
        <f t="shared" si="2"/>
        <v>100</v>
      </c>
      <c r="I67" s="1422">
        <f t="shared" si="3"/>
        <v>100</v>
      </c>
      <c r="K67" s="1425"/>
    </row>
    <row r="68" spans="1:11" ht="14.45" customHeight="1">
      <c r="A68" s="1418"/>
      <c r="B68" s="498" t="s">
        <v>175</v>
      </c>
      <c r="C68" s="485" t="s">
        <v>176</v>
      </c>
      <c r="D68" s="480" t="s">
        <v>162</v>
      </c>
      <c r="E68" s="449">
        <v>5870</v>
      </c>
      <c r="F68" s="1362">
        <v>9059.6</v>
      </c>
      <c r="G68" s="1419">
        <v>9059</v>
      </c>
      <c r="H68" s="1360">
        <f t="shared" si="2"/>
        <v>154.32708688245316</v>
      </c>
      <c r="I68" s="1361">
        <f t="shared" si="3"/>
        <v>99.993377191045965</v>
      </c>
    </row>
    <row r="69" spans="1:11" ht="14.45" customHeight="1">
      <c r="A69" s="1418"/>
      <c r="B69" s="498" t="s">
        <v>177</v>
      </c>
      <c r="C69" s="485" t="s">
        <v>178</v>
      </c>
      <c r="D69" s="480" t="s">
        <v>162</v>
      </c>
      <c r="E69" s="449">
        <v>6290</v>
      </c>
      <c r="F69" s="1362">
        <v>6625.7</v>
      </c>
      <c r="G69" s="1419">
        <v>6626</v>
      </c>
      <c r="H69" s="1360">
        <f t="shared" si="2"/>
        <v>105.34181240063593</v>
      </c>
      <c r="I69" s="1361">
        <f t="shared" si="3"/>
        <v>100.00452782347526</v>
      </c>
    </row>
    <row r="70" spans="1:11" ht="14.45" customHeight="1">
      <c r="A70" s="1426"/>
      <c r="B70" s="504"/>
      <c r="C70" s="486" t="s">
        <v>123</v>
      </c>
      <c r="D70" s="454"/>
      <c r="E70" s="484">
        <v>40</v>
      </c>
      <c r="F70" s="1405">
        <v>40</v>
      </c>
      <c r="G70" s="1420">
        <v>40</v>
      </c>
      <c r="H70" s="1421">
        <f t="shared" si="2"/>
        <v>100</v>
      </c>
      <c r="I70" s="1422">
        <f t="shared" si="3"/>
        <v>100</v>
      </c>
    </row>
    <row r="71" spans="1:11" ht="14.45" customHeight="1">
      <c r="A71" s="1418"/>
      <c r="B71" s="498" t="s">
        <v>179</v>
      </c>
      <c r="C71" s="485" t="s">
        <v>180</v>
      </c>
      <c r="D71" s="480" t="s">
        <v>162</v>
      </c>
      <c r="E71" s="449">
        <v>4815</v>
      </c>
      <c r="F71" s="1362">
        <v>5219.8999999999996</v>
      </c>
      <c r="G71" s="1419">
        <v>5220</v>
      </c>
      <c r="H71" s="1421">
        <f t="shared" si="2"/>
        <v>108.41121495327101</v>
      </c>
      <c r="I71" s="1361">
        <f t="shared" si="3"/>
        <v>100.00191574551238</v>
      </c>
    </row>
    <row r="72" spans="1:11" ht="14.45" customHeight="1">
      <c r="A72" s="1426"/>
      <c r="B72" s="504"/>
      <c r="C72" s="486" t="s">
        <v>123</v>
      </c>
      <c r="D72" s="454"/>
      <c r="E72" s="484">
        <v>35</v>
      </c>
      <c r="F72" s="1405">
        <v>35</v>
      </c>
      <c r="G72" s="1420">
        <v>35</v>
      </c>
      <c r="H72" s="1421">
        <f t="shared" si="2"/>
        <v>100</v>
      </c>
      <c r="I72" s="1422">
        <f t="shared" si="3"/>
        <v>100</v>
      </c>
    </row>
    <row r="73" spans="1:11" ht="14.45" customHeight="1">
      <c r="A73" s="1418"/>
      <c r="B73" s="497" t="s">
        <v>181</v>
      </c>
      <c r="C73" s="485" t="s">
        <v>182</v>
      </c>
      <c r="D73" s="480" t="s">
        <v>162</v>
      </c>
      <c r="E73" s="449">
        <v>4740</v>
      </c>
      <c r="F73" s="1362">
        <v>5329.7</v>
      </c>
      <c r="G73" s="1419">
        <v>5330</v>
      </c>
      <c r="H73" s="1360">
        <f t="shared" si="2"/>
        <v>112.44725738396623</v>
      </c>
      <c r="I73" s="1361">
        <f t="shared" si="3"/>
        <v>100.00562883464362</v>
      </c>
    </row>
    <row r="74" spans="1:11" ht="14.45" customHeight="1">
      <c r="A74" s="1418"/>
      <c r="B74" s="498" t="s">
        <v>183</v>
      </c>
      <c r="C74" s="485" t="s">
        <v>184</v>
      </c>
      <c r="D74" s="480" t="s">
        <v>162</v>
      </c>
      <c r="E74" s="449">
        <v>5800</v>
      </c>
      <c r="F74" s="1362">
        <v>7531.2</v>
      </c>
      <c r="G74" s="1419">
        <v>7531</v>
      </c>
      <c r="H74" s="1360">
        <f t="shared" si="2"/>
        <v>129.84482758620689</v>
      </c>
      <c r="I74" s="1361">
        <f t="shared" si="3"/>
        <v>99.997344380709592</v>
      </c>
    </row>
    <row r="75" spans="1:11" ht="14.45" customHeight="1">
      <c r="A75" s="1426"/>
      <c r="B75" s="505"/>
      <c r="C75" s="486" t="s">
        <v>185</v>
      </c>
      <c r="D75" s="454"/>
      <c r="E75" s="484">
        <v>300</v>
      </c>
      <c r="F75" s="1405">
        <v>300</v>
      </c>
      <c r="G75" s="1420">
        <v>300</v>
      </c>
      <c r="H75" s="1421">
        <f t="shared" si="2"/>
        <v>100</v>
      </c>
      <c r="I75" s="1422">
        <f t="shared" si="3"/>
        <v>100</v>
      </c>
    </row>
    <row r="76" spans="1:11" ht="14.45" customHeight="1">
      <c r="A76" s="1418"/>
      <c r="B76" s="498" t="s">
        <v>186</v>
      </c>
      <c r="C76" s="485" t="s">
        <v>187</v>
      </c>
      <c r="D76" s="480" t="s">
        <v>162</v>
      </c>
      <c r="E76" s="449">
        <v>3960</v>
      </c>
      <c r="F76" s="1362">
        <v>4222.6000000000004</v>
      </c>
      <c r="G76" s="1419">
        <v>4222</v>
      </c>
      <c r="H76" s="1360">
        <f t="shared" si="2"/>
        <v>106.61616161616161</v>
      </c>
      <c r="I76" s="1361">
        <f t="shared" si="3"/>
        <v>99.985790745038599</v>
      </c>
    </row>
    <row r="77" spans="1:11" ht="14.45" customHeight="1">
      <c r="A77" s="1418"/>
      <c r="B77" s="498" t="s">
        <v>188</v>
      </c>
      <c r="C77" s="485" t="s">
        <v>189</v>
      </c>
      <c r="D77" s="480" t="s">
        <v>162</v>
      </c>
      <c r="E77" s="449">
        <v>8060</v>
      </c>
      <c r="F77" s="1362">
        <v>8747.1</v>
      </c>
      <c r="G77" s="1419">
        <v>8747</v>
      </c>
      <c r="H77" s="1360">
        <f t="shared" si="2"/>
        <v>108.52357320099256</v>
      </c>
      <c r="I77" s="1361">
        <f t="shared" si="3"/>
        <v>99.998856763956042</v>
      </c>
    </row>
    <row r="78" spans="1:11" ht="14.45" customHeight="1">
      <c r="A78" s="1426"/>
      <c r="B78" s="504"/>
      <c r="C78" s="486" t="s">
        <v>123</v>
      </c>
      <c r="D78" s="454"/>
      <c r="E78" s="484">
        <v>30</v>
      </c>
      <c r="F78" s="1405">
        <v>30</v>
      </c>
      <c r="G78" s="1420">
        <v>30</v>
      </c>
      <c r="H78" s="1421">
        <f t="shared" si="2"/>
        <v>100</v>
      </c>
      <c r="I78" s="1422">
        <f t="shared" si="3"/>
        <v>100</v>
      </c>
    </row>
    <row r="79" spans="1:11" ht="14.45" customHeight="1">
      <c r="A79" s="1426"/>
      <c r="B79" s="505"/>
      <c r="C79" s="486" t="s">
        <v>165</v>
      </c>
      <c r="D79" s="454"/>
      <c r="E79" s="484">
        <v>30</v>
      </c>
      <c r="F79" s="1405">
        <v>30</v>
      </c>
      <c r="G79" s="1420">
        <v>30</v>
      </c>
      <c r="H79" s="1421">
        <f t="shared" si="2"/>
        <v>100</v>
      </c>
      <c r="I79" s="1422">
        <f t="shared" si="3"/>
        <v>100</v>
      </c>
    </row>
    <row r="80" spans="1:11" ht="14.45" customHeight="1">
      <c r="A80" s="1418"/>
      <c r="B80" s="498" t="s">
        <v>190</v>
      </c>
      <c r="C80" s="485" t="s">
        <v>191</v>
      </c>
      <c r="D80" s="480" t="s">
        <v>162</v>
      </c>
      <c r="E80" s="449">
        <v>9500</v>
      </c>
      <c r="F80" s="1362">
        <v>13200.7</v>
      </c>
      <c r="G80" s="1419">
        <v>13200</v>
      </c>
      <c r="H80" s="1360">
        <f t="shared" si="2"/>
        <v>138.94736842105263</v>
      </c>
      <c r="I80" s="1361">
        <f t="shared" si="3"/>
        <v>99.994697250903357</v>
      </c>
    </row>
    <row r="81" spans="1:9" ht="14.45" customHeight="1">
      <c r="A81" s="1418"/>
      <c r="B81" s="498" t="s">
        <v>192</v>
      </c>
      <c r="C81" s="485" t="s">
        <v>193</v>
      </c>
      <c r="D81" s="480" t="s">
        <v>162</v>
      </c>
      <c r="E81" s="449">
        <v>8800</v>
      </c>
      <c r="F81" s="1362">
        <v>10198.6</v>
      </c>
      <c r="G81" s="1419">
        <v>10199</v>
      </c>
      <c r="H81" s="1360">
        <f t="shared" si="2"/>
        <v>115.89772727272727</v>
      </c>
      <c r="I81" s="1361">
        <f t="shared" si="3"/>
        <v>100.00392210695586</v>
      </c>
    </row>
    <row r="82" spans="1:9" ht="14.45" customHeight="1">
      <c r="A82" s="1426"/>
      <c r="B82" s="505"/>
      <c r="C82" s="486" t="s">
        <v>123</v>
      </c>
      <c r="D82" s="454"/>
      <c r="E82" s="484">
        <v>65</v>
      </c>
      <c r="F82" s="1405">
        <v>65</v>
      </c>
      <c r="G82" s="1420">
        <v>65</v>
      </c>
      <c r="H82" s="1421">
        <f t="shared" si="2"/>
        <v>100</v>
      </c>
      <c r="I82" s="1422">
        <f t="shared" si="3"/>
        <v>100</v>
      </c>
    </row>
    <row r="83" spans="1:9" ht="14.45" customHeight="1">
      <c r="A83" s="1427"/>
      <c r="B83" s="506"/>
      <c r="C83" s="501"/>
      <c r="D83" s="502"/>
      <c r="E83" s="503"/>
      <c r="F83" s="1423"/>
      <c r="G83" s="1424"/>
      <c r="H83" s="1428"/>
      <c r="I83" s="1429"/>
    </row>
    <row r="84" spans="1:9" ht="14.45" customHeight="1">
      <c r="A84" s="1430"/>
      <c r="B84" s="460"/>
      <c r="C84" s="1164" t="s">
        <v>194</v>
      </c>
      <c r="D84" s="1165" t="s">
        <v>162</v>
      </c>
      <c r="E84" s="1166">
        <v>1000</v>
      </c>
      <c r="F84" s="1431">
        <v>325.7</v>
      </c>
      <c r="G84" s="1432">
        <v>325</v>
      </c>
      <c r="H84" s="1433">
        <f>G84/E84*100</f>
        <v>32.5</v>
      </c>
      <c r="I84" s="1434">
        <f>G84/F84*100</f>
        <v>99.785078292907599</v>
      </c>
    </row>
    <row r="85" spans="1:9" ht="14.45" customHeight="1">
      <c r="A85" s="1430"/>
      <c r="B85" s="1173"/>
      <c r="C85" s="1164"/>
      <c r="D85" s="1167" t="s">
        <v>195</v>
      </c>
      <c r="E85" s="1166"/>
      <c r="F85" s="1431"/>
      <c r="G85" s="1432"/>
      <c r="H85" s="1433"/>
      <c r="I85" s="1434"/>
    </row>
    <row r="86" spans="1:9" ht="14.45" customHeight="1">
      <c r="A86" s="1430"/>
      <c r="B86" s="460"/>
      <c r="C86" s="1164" t="s">
        <v>581</v>
      </c>
      <c r="D86" s="1165" t="s">
        <v>162</v>
      </c>
      <c r="E86" s="1166">
        <v>0</v>
      </c>
      <c r="F86" s="1431">
        <v>260</v>
      </c>
      <c r="G86" s="1432">
        <v>228</v>
      </c>
      <c r="H86" s="1433"/>
      <c r="I86" s="1434">
        <f>G86/F86*100</f>
        <v>87.692307692307693</v>
      </c>
    </row>
    <row r="87" spans="1:9" ht="14.45" customHeight="1">
      <c r="A87" s="1430"/>
      <c r="B87" s="460"/>
      <c r="C87" s="1164"/>
      <c r="D87" s="1167" t="s">
        <v>582</v>
      </c>
      <c r="E87" s="1166"/>
      <c r="F87" s="1431"/>
      <c r="G87" s="1432"/>
      <c r="H87" s="1433"/>
      <c r="I87" s="1434"/>
    </row>
    <row r="88" spans="1:9" ht="14.45" customHeight="1">
      <c r="A88" s="1430"/>
      <c r="B88" s="465"/>
      <c r="C88" s="1164" t="s">
        <v>610</v>
      </c>
      <c r="D88" s="1187" t="s">
        <v>162</v>
      </c>
      <c r="E88" s="1166">
        <v>0</v>
      </c>
      <c r="F88" s="1431">
        <v>113.5</v>
      </c>
      <c r="G88" s="1432">
        <v>113</v>
      </c>
      <c r="H88" s="1433"/>
      <c r="I88" s="1434">
        <f>G88/F88*100</f>
        <v>99.559471365638757</v>
      </c>
    </row>
    <row r="89" spans="1:9" ht="14.45" customHeight="1">
      <c r="A89" s="1418"/>
      <c r="B89" s="500"/>
      <c r="C89" s="1168"/>
      <c r="D89" s="1167" t="s">
        <v>246</v>
      </c>
      <c r="E89" s="1169"/>
      <c r="F89" s="1435"/>
      <c r="G89" s="1436"/>
      <c r="H89" s="1403"/>
      <c r="I89" s="1404"/>
    </row>
    <row r="90" spans="1:9" ht="14.45" customHeight="1">
      <c r="A90" s="1430"/>
      <c r="B90" s="465"/>
      <c r="C90" s="1170" t="s">
        <v>196</v>
      </c>
      <c r="D90" s="1171" t="s">
        <v>197</v>
      </c>
      <c r="E90" s="1172">
        <v>1000</v>
      </c>
      <c r="F90" s="1437">
        <v>875</v>
      </c>
      <c r="G90" s="1438">
        <v>875</v>
      </c>
      <c r="H90" s="1439">
        <f>G90/E90*100</f>
        <v>87.5</v>
      </c>
      <c r="I90" s="1440">
        <f>G90/F90*100</f>
        <v>100</v>
      </c>
    </row>
    <row r="91" spans="1:9" ht="14.45" customHeight="1">
      <c r="A91" s="1430"/>
      <c r="B91" s="1173"/>
      <c r="C91" s="1170"/>
      <c r="D91" s="1174" t="s">
        <v>538</v>
      </c>
      <c r="E91" s="1172"/>
      <c r="F91" s="1441"/>
      <c r="G91" s="1442"/>
      <c r="H91" s="1439"/>
      <c r="I91" s="1440"/>
    </row>
    <row r="92" spans="1:9" ht="14.45" customHeight="1">
      <c r="A92" s="1430"/>
      <c r="B92" s="465"/>
      <c r="C92" s="1170" t="s">
        <v>517</v>
      </c>
      <c r="D92" s="1171" t="s">
        <v>197</v>
      </c>
      <c r="E92" s="1172">
        <v>0</v>
      </c>
      <c r="F92" s="1441">
        <v>20</v>
      </c>
      <c r="G92" s="1442">
        <v>20</v>
      </c>
      <c r="H92" s="1439"/>
      <c r="I92" s="1440">
        <f>G92/F92*100</f>
        <v>100</v>
      </c>
    </row>
    <row r="93" spans="1:9" ht="14.45" customHeight="1">
      <c r="A93" s="1430"/>
      <c r="B93" s="1173"/>
      <c r="C93" s="1170"/>
      <c r="D93" s="1174" t="s">
        <v>516</v>
      </c>
      <c r="E93" s="1172"/>
      <c r="F93" s="1441"/>
      <c r="G93" s="1442"/>
      <c r="H93" s="1439"/>
      <c r="I93" s="1440"/>
    </row>
    <row r="94" spans="1:9" ht="14.45" customHeight="1">
      <c r="A94" s="1430"/>
      <c r="B94" s="465"/>
      <c r="C94" s="1170" t="s">
        <v>515</v>
      </c>
      <c r="D94" s="1171" t="s">
        <v>197</v>
      </c>
      <c r="E94" s="1172">
        <v>0</v>
      </c>
      <c r="F94" s="1441">
        <v>50</v>
      </c>
      <c r="G94" s="1442">
        <v>50</v>
      </c>
      <c r="H94" s="1439"/>
      <c r="I94" s="1440">
        <f>G94/F94*100</f>
        <v>100</v>
      </c>
    </row>
    <row r="95" spans="1:9" ht="14.45" customHeight="1">
      <c r="A95" s="1430"/>
      <c r="B95" s="1173"/>
      <c r="C95" s="1170"/>
      <c r="D95" s="1174" t="s">
        <v>514</v>
      </c>
      <c r="E95" s="1172"/>
      <c r="F95" s="1441"/>
      <c r="G95" s="1442"/>
      <c r="H95" s="1439"/>
      <c r="I95" s="1440"/>
    </row>
    <row r="96" spans="1:9" ht="14.45" customHeight="1">
      <c r="A96" s="1430"/>
      <c r="B96" s="465"/>
      <c r="C96" s="1170" t="s">
        <v>558</v>
      </c>
      <c r="D96" s="1171" t="s">
        <v>162</v>
      </c>
      <c r="E96" s="1172">
        <v>0</v>
      </c>
      <c r="F96" s="1441">
        <v>298.3</v>
      </c>
      <c r="G96" s="1442">
        <v>298</v>
      </c>
      <c r="H96" s="1439"/>
      <c r="I96" s="1440">
        <f>G96/F96*100</f>
        <v>99.899430103922228</v>
      </c>
    </row>
    <row r="97" spans="1:9" ht="14.45" customHeight="1">
      <c r="A97" s="1430"/>
      <c r="B97" s="1173"/>
      <c r="C97" s="1170"/>
      <c r="D97" s="1174" t="s">
        <v>559</v>
      </c>
      <c r="E97" s="1172"/>
      <c r="F97" s="1441"/>
      <c r="G97" s="1442"/>
      <c r="H97" s="1433"/>
      <c r="I97" s="1440"/>
    </row>
    <row r="98" spans="1:9" ht="14.45" customHeight="1">
      <c r="A98" s="1430"/>
      <c r="B98" s="460"/>
      <c r="C98" s="1170" t="s">
        <v>611</v>
      </c>
      <c r="D98" s="1171" t="s">
        <v>203</v>
      </c>
      <c r="E98" s="1172">
        <v>0</v>
      </c>
      <c r="F98" s="1441">
        <v>50</v>
      </c>
      <c r="G98" s="1442">
        <v>50</v>
      </c>
      <c r="H98" s="1433"/>
      <c r="I98" s="1440">
        <f>G98/F98*100</f>
        <v>100</v>
      </c>
    </row>
    <row r="99" spans="1:9" ht="14.45" customHeight="1">
      <c r="A99" s="1430"/>
      <c r="B99" s="460"/>
      <c r="C99" s="1170"/>
      <c r="D99" s="1174" t="s">
        <v>583</v>
      </c>
      <c r="E99" s="1172"/>
      <c r="F99" s="1441"/>
      <c r="G99" s="1442"/>
      <c r="H99" s="1433"/>
      <c r="I99" s="1440"/>
    </row>
    <row r="100" spans="1:9" ht="14.45" customHeight="1">
      <c r="A100" s="1430"/>
      <c r="B100" s="460"/>
      <c r="C100" s="1170" t="s">
        <v>604</v>
      </c>
      <c r="D100" s="1171" t="s">
        <v>162</v>
      </c>
      <c r="E100" s="1172">
        <v>0</v>
      </c>
      <c r="F100" s="1441">
        <v>250</v>
      </c>
      <c r="G100" s="1442">
        <v>0</v>
      </c>
      <c r="H100" s="1433"/>
      <c r="I100" s="1440"/>
    </row>
    <row r="101" spans="1:9" ht="14.45" customHeight="1">
      <c r="A101" s="1430"/>
      <c r="B101" s="465"/>
      <c r="C101" s="507"/>
      <c r="D101" s="509" t="s">
        <v>605</v>
      </c>
      <c r="E101" s="508"/>
      <c r="F101" s="1443"/>
      <c r="G101" s="1444"/>
      <c r="H101" s="1445"/>
      <c r="I101" s="1446"/>
    </row>
    <row r="102" spans="1:9" ht="14.45" customHeight="1" thickBot="1">
      <c r="A102" s="1447"/>
      <c r="B102" s="510" t="s">
        <v>199</v>
      </c>
      <c r="C102" s="511" t="s">
        <v>200</v>
      </c>
      <c r="D102" s="512" t="s">
        <v>535</v>
      </c>
      <c r="E102" s="513">
        <v>54000</v>
      </c>
      <c r="F102" s="1448">
        <v>61413.8</v>
      </c>
      <c r="G102" s="513">
        <v>61414</v>
      </c>
      <c r="H102" s="1449">
        <f>G102/E102*100</f>
        <v>113.72962962962963</v>
      </c>
      <c r="I102" s="1450">
        <f>G102/F102*100</f>
        <v>100.00032565970514</v>
      </c>
    </row>
    <row r="103" spans="1:9" ht="15" customHeight="1">
      <c r="A103" s="217"/>
      <c r="B103" s="338"/>
      <c r="C103" s="337"/>
      <c r="D103" s="336"/>
      <c r="E103" s="334"/>
      <c r="F103" s="335"/>
      <c r="G103" s="334"/>
      <c r="H103" s="333"/>
      <c r="I103" s="333"/>
    </row>
    <row r="104" spans="1:9" ht="15" customHeight="1">
      <c r="A104" s="217"/>
      <c r="B104" s="338"/>
      <c r="C104" s="337"/>
      <c r="D104" s="336"/>
      <c r="E104" s="334"/>
      <c r="F104" s="335"/>
      <c r="G104" s="334"/>
      <c r="H104" s="333"/>
      <c r="I104" s="333"/>
    </row>
    <row r="105" spans="1:9" ht="15" customHeight="1">
      <c r="A105" s="217"/>
      <c r="B105" s="338"/>
      <c r="C105" s="337"/>
      <c r="D105" s="336"/>
      <c r="E105" s="334"/>
      <c r="F105" s="335"/>
      <c r="G105" s="334"/>
      <c r="H105" s="333"/>
      <c r="I105" s="333"/>
    </row>
    <row r="106" spans="1:9" ht="15" customHeight="1">
      <c r="A106" s="217"/>
      <c r="B106" s="338"/>
      <c r="C106" s="337"/>
      <c r="D106" s="336"/>
      <c r="E106" s="334"/>
      <c r="F106" s="335"/>
      <c r="G106" s="334"/>
      <c r="H106" s="333"/>
      <c r="I106" s="333"/>
    </row>
    <row r="107" spans="1:9" ht="15" customHeight="1">
      <c r="A107" s="217"/>
      <c r="B107" s="338"/>
      <c r="C107" s="337"/>
      <c r="D107" s="336"/>
      <c r="E107" s="334"/>
      <c r="F107" s="335"/>
      <c r="G107" s="334"/>
      <c r="H107" s="333"/>
      <c r="I107" s="333"/>
    </row>
    <row r="108" spans="1:9" ht="15" customHeight="1">
      <c r="A108" s="217"/>
      <c r="B108" s="338"/>
      <c r="C108" s="337"/>
      <c r="D108" s="336"/>
      <c r="E108" s="334"/>
      <c r="F108" s="335"/>
      <c r="G108" s="334"/>
      <c r="H108" s="333"/>
      <c r="I108" s="333"/>
    </row>
    <row r="109" spans="1:9" ht="15" customHeight="1">
      <c r="A109" s="217"/>
      <c r="B109" s="338"/>
      <c r="C109" s="337"/>
      <c r="D109" s="336"/>
      <c r="E109" s="334"/>
      <c r="F109" s="335"/>
      <c r="G109" s="334"/>
      <c r="H109" s="333"/>
      <c r="I109" s="333"/>
    </row>
    <row r="110" spans="1:9" ht="15" customHeight="1">
      <c r="A110" s="217"/>
      <c r="B110" s="338"/>
      <c r="C110" s="337"/>
      <c r="D110" s="336"/>
      <c r="E110" s="334"/>
      <c r="F110" s="335"/>
      <c r="G110" s="334"/>
      <c r="H110" s="333"/>
      <c r="I110" s="333"/>
    </row>
    <row r="111" spans="1:9" ht="15" customHeight="1">
      <c r="A111" s="217"/>
      <c r="B111" s="338"/>
      <c r="C111" s="337"/>
      <c r="D111" s="336"/>
      <c r="E111" s="334"/>
      <c r="F111" s="335"/>
      <c r="G111" s="334"/>
      <c r="H111" s="333"/>
      <c r="I111" s="333"/>
    </row>
    <row r="112" spans="1:9" ht="15" customHeight="1">
      <c r="A112" s="217"/>
      <c r="B112" s="338"/>
      <c r="C112" s="337"/>
      <c r="D112" s="336"/>
      <c r="E112" s="334"/>
      <c r="F112" s="335"/>
      <c r="G112" s="334"/>
      <c r="H112" s="333"/>
      <c r="I112" s="333"/>
    </row>
    <row r="113" spans="1:9" ht="15" customHeight="1" thickBot="1">
      <c r="A113" s="217"/>
      <c r="B113" s="338"/>
      <c r="C113" s="337"/>
      <c r="D113" s="336"/>
      <c r="E113" s="334"/>
      <c r="F113" s="335"/>
      <c r="G113" s="334"/>
      <c r="H113" s="333"/>
      <c r="I113" s="328" t="s">
        <v>619</v>
      </c>
    </row>
    <row r="114" spans="1:9" ht="15" customHeight="1">
      <c r="A114" s="79" t="s">
        <v>6</v>
      </c>
      <c r="B114" s="80" t="s">
        <v>7</v>
      </c>
      <c r="C114" s="81" t="s">
        <v>8</v>
      </c>
      <c r="D114" s="82"/>
      <c r="E114" s="25" t="s">
        <v>9</v>
      </c>
      <c r="F114" s="15" t="s">
        <v>10</v>
      </c>
      <c r="G114" s="83" t="s">
        <v>107</v>
      </c>
      <c r="H114" s="60" t="s">
        <v>108</v>
      </c>
      <c r="I114" s="61" t="s">
        <v>108</v>
      </c>
    </row>
    <row r="115" spans="1:9" ht="15" customHeight="1">
      <c r="A115" s="84" t="s">
        <v>13</v>
      </c>
      <c r="B115" s="85" t="s">
        <v>14</v>
      </c>
      <c r="C115" s="86" t="s">
        <v>15</v>
      </c>
      <c r="D115" s="87" t="s">
        <v>16</v>
      </c>
      <c r="E115" s="29" t="s">
        <v>17</v>
      </c>
      <c r="F115" s="19" t="s">
        <v>18</v>
      </c>
      <c r="G115" s="88" t="s">
        <v>109</v>
      </c>
      <c r="H115" s="67" t="s">
        <v>110</v>
      </c>
      <c r="I115" s="68" t="s">
        <v>110</v>
      </c>
    </row>
    <row r="116" spans="1:9" ht="15" customHeight="1" thickBot="1">
      <c r="A116" s="89" t="s">
        <v>21</v>
      </c>
      <c r="B116" s="90" t="s">
        <v>22</v>
      </c>
      <c r="C116" s="91"/>
      <c r="D116" s="92"/>
      <c r="E116" s="33" t="s">
        <v>23</v>
      </c>
      <c r="F116" s="21" t="s">
        <v>23</v>
      </c>
      <c r="G116" s="93" t="s">
        <v>603</v>
      </c>
      <c r="H116" s="74" t="s">
        <v>19</v>
      </c>
      <c r="I116" s="75" t="s">
        <v>111</v>
      </c>
    </row>
    <row r="117" spans="1:9">
      <c r="A117" s="440" t="s">
        <v>201</v>
      </c>
      <c r="B117" s="441" t="s">
        <v>202</v>
      </c>
      <c r="C117" s="442"/>
      <c r="D117" s="443"/>
      <c r="E117" s="444">
        <v>0</v>
      </c>
      <c r="F117" s="1451">
        <f>SUM(F118:F119)</f>
        <v>33230.300000000003</v>
      </c>
      <c r="G117" s="1452">
        <f>SUM(G118:G119)</f>
        <v>15082</v>
      </c>
      <c r="H117" s="1453"/>
      <c r="I117" s="1454">
        <f>G117/F117*100</f>
        <v>45.386289019358834</v>
      </c>
    </row>
    <row r="118" spans="1:9">
      <c r="A118" s="445"/>
      <c r="B118" s="446"/>
      <c r="C118" s="447" t="s">
        <v>560</v>
      </c>
      <c r="D118" s="448" t="s">
        <v>203</v>
      </c>
      <c r="E118" s="449">
        <v>0</v>
      </c>
      <c r="F118" s="1362">
        <v>21775.5</v>
      </c>
      <c r="G118" s="1419">
        <v>12700</v>
      </c>
      <c r="H118" s="1360"/>
      <c r="I118" s="1361">
        <f>G118/F118*100</f>
        <v>58.322426580331111</v>
      </c>
    </row>
    <row r="119" spans="1:9">
      <c r="A119" s="450"/>
      <c r="B119" s="446"/>
      <c r="C119" s="447" t="s">
        <v>561</v>
      </c>
      <c r="D119" s="448" t="s">
        <v>203</v>
      </c>
      <c r="E119" s="449">
        <v>0</v>
      </c>
      <c r="F119" s="1362">
        <v>11454.8</v>
      </c>
      <c r="G119" s="1419">
        <v>2382</v>
      </c>
      <c r="H119" s="1360"/>
      <c r="I119" s="1361">
        <f>G119/F119*100</f>
        <v>20.794775989105005</v>
      </c>
    </row>
    <row r="120" spans="1:9" ht="11.25" customHeight="1">
      <c r="A120" s="450"/>
      <c r="B120" s="446"/>
      <c r="C120" s="447"/>
      <c r="D120" s="451"/>
      <c r="E120" s="449"/>
      <c r="F120" s="1405"/>
      <c r="G120" s="1420"/>
      <c r="H120" s="1360"/>
      <c r="I120" s="1361"/>
    </row>
    <row r="121" spans="1:9">
      <c r="A121" s="452" t="s">
        <v>204</v>
      </c>
      <c r="B121" s="453" t="s">
        <v>26</v>
      </c>
      <c r="C121" s="447"/>
      <c r="D121" s="454"/>
      <c r="E121" s="455">
        <f>SUM(E122:E127)</f>
        <v>5500</v>
      </c>
      <c r="F121" s="1374">
        <f>SUM(F122:F127)</f>
        <v>8325.2999999999993</v>
      </c>
      <c r="G121" s="455">
        <f>SUM(G122:G127)</f>
        <v>2891</v>
      </c>
      <c r="H121" s="1375">
        <f t="shared" ref="H121:H128" si="4">G121/E121*100</f>
        <v>52.56363636363637</v>
      </c>
      <c r="I121" s="1376">
        <f t="shared" ref="I121:I128" si="5">G121/F121*100</f>
        <v>34.725475358245347</v>
      </c>
    </row>
    <row r="122" spans="1:9">
      <c r="A122" s="445"/>
      <c r="B122" s="456"/>
      <c r="C122" s="457" t="s">
        <v>523</v>
      </c>
      <c r="D122" s="457" t="s">
        <v>162</v>
      </c>
      <c r="E122" s="458">
        <v>200</v>
      </c>
      <c r="F122" s="1358">
        <v>200</v>
      </c>
      <c r="G122" s="1359">
        <v>0</v>
      </c>
      <c r="H122" s="1360">
        <f t="shared" si="4"/>
        <v>0</v>
      </c>
      <c r="I122" s="1361">
        <f t="shared" si="5"/>
        <v>0</v>
      </c>
    </row>
    <row r="123" spans="1:9">
      <c r="A123" s="459"/>
      <c r="B123" s="460"/>
      <c r="C123" s="461" t="s">
        <v>524</v>
      </c>
      <c r="D123" s="462" t="s">
        <v>162</v>
      </c>
      <c r="E123" s="463">
        <v>2800</v>
      </c>
      <c r="F123" s="1362">
        <v>4645.3999999999996</v>
      </c>
      <c r="G123" s="464">
        <v>2398</v>
      </c>
      <c r="H123" s="1360">
        <f t="shared" si="4"/>
        <v>85.642857142857139</v>
      </c>
      <c r="I123" s="1361">
        <f t="shared" si="5"/>
        <v>51.620958367417238</v>
      </c>
    </row>
    <row r="124" spans="1:9">
      <c r="A124" s="459"/>
      <c r="B124" s="465"/>
      <c r="C124" s="466" t="s">
        <v>525</v>
      </c>
      <c r="D124" s="467" t="s">
        <v>162</v>
      </c>
      <c r="E124" s="468">
        <v>1000</v>
      </c>
      <c r="F124" s="1362">
        <v>1000</v>
      </c>
      <c r="G124" s="464">
        <v>39</v>
      </c>
      <c r="H124" s="1360">
        <f t="shared" si="4"/>
        <v>3.9</v>
      </c>
      <c r="I124" s="1361">
        <f t="shared" si="5"/>
        <v>3.9</v>
      </c>
    </row>
    <row r="125" spans="1:9">
      <c r="A125" s="459"/>
      <c r="B125" s="465"/>
      <c r="C125" s="466" t="s">
        <v>526</v>
      </c>
      <c r="D125" s="467" t="s">
        <v>162</v>
      </c>
      <c r="E125" s="468">
        <v>500</v>
      </c>
      <c r="F125" s="1362">
        <v>843</v>
      </c>
      <c r="G125" s="464">
        <v>180</v>
      </c>
      <c r="H125" s="1360">
        <f t="shared" si="4"/>
        <v>36</v>
      </c>
      <c r="I125" s="1361">
        <f t="shared" si="5"/>
        <v>21.352313167259787</v>
      </c>
    </row>
    <row r="126" spans="1:9">
      <c r="A126" s="459"/>
      <c r="B126" s="465"/>
      <c r="C126" s="466" t="s">
        <v>527</v>
      </c>
      <c r="D126" s="467" t="s">
        <v>162</v>
      </c>
      <c r="E126" s="468">
        <v>500</v>
      </c>
      <c r="F126" s="1362">
        <v>797.2</v>
      </c>
      <c r="G126" s="464">
        <v>48</v>
      </c>
      <c r="H126" s="1360">
        <f t="shared" si="4"/>
        <v>9.6</v>
      </c>
      <c r="I126" s="1361">
        <f t="shared" si="5"/>
        <v>6.0210737581535367</v>
      </c>
    </row>
    <row r="127" spans="1:9" ht="15.75" thickBot="1">
      <c r="A127" s="459"/>
      <c r="B127" s="465"/>
      <c r="C127" s="425" t="s">
        <v>528</v>
      </c>
      <c r="D127" s="467" t="s">
        <v>162</v>
      </c>
      <c r="E127" s="469">
        <v>500</v>
      </c>
      <c r="F127" s="1367">
        <v>839.7</v>
      </c>
      <c r="G127" s="1368">
        <v>226</v>
      </c>
      <c r="H127" s="1360">
        <f t="shared" si="4"/>
        <v>45.2</v>
      </c>
      <c r="I127" s="1361">
        <f t="shared" si="5"/>
        <v>26.914374181255209</v>
      </c>
    </row>
    <row r="128" spans="1:9" ht="16.5" thickBot="1">
      <c r="A128" s="1598" t="s">
        <v>43</v>
      </c>
      <c r="B128" s="1604"/>
      <c r="C128" s="1604"/>
      <c r="D128" s="1605"/>
      <c r="E128" s="94">
        <f>E7+E117+E121</f>
        <v>186776</v>
      </c>
      <c r="F128" s="1455">
        <f>F7+F117+F121</f>
        <v>254997.69999999995</v>
      </c>
      <c r="G128" s="94">
        <f>G7+G117+G121</f>
        <v>230382</v>
      </c>
      <c r="H128" s="1456">
        <f t="shared" si="4"/>
        <v>123.34668265730073</v>
      </c>
      <c r="I128" s="1457">
        <f t="shared" si="5"/>
        <v>90.346697244720261</v>
      </c>
    </row>
    <row r="129" spans="1:9" ht="15.75">
      <c r="A129" s="1393"/>
      <c r="B129" s="1393"/>
      <c r="C129" s="1393"/>
      <c r="D129" s="95"/>
      <c r="E129" s="332"/>
      <c r="F129" s="331"/>
      <c r="G129" s="330"/>
      <c r="H129" s="329"/>
      <c r="I129" s="329"/>
    </row>
    <row r="130" spans="1:9" ht="15.75">
      <c r="A130" s="1393"/>
      <c r="B130" s="1393"/>
      <c r="C130" s="1393"/>
      <c r="D130" s="95"/>
      <c r="E130" s="332"/>
      <c r="F130" s="331"/>
      <c r="G130" s="330"/>
      <c r="H130" s="329"/>
      <c r="I130" s="329"/>
    </row>
    <row r="131" spans="1:9" ht="15.75">
      <c r="A131" s="1393"/>
      <c r="B131" s="1393"/>
      <c r="C131" s="1393"/>
      <c r="D131" s="1458"/>
      <c r="E131" s="1459"/>
      <c r="F131" s="1460"/>
      <c r="G131" s="1461"/>
      <c r="H131" s="329"/>
      <c r="I131" s="329"/>
    </row>
    <row r="132" spans="1:9" ht="15.75">
      <c r="A132" s="1393"/>
      <c r="B132" s="1393"/>
      <c r="C132" s="1393"/>
      <c r="D132" s="95"/>
      <c r="E132" s="332"/>
      <c r="F132" s="331"/>
      <c r="G132" s="330"/>
      <c r="H132" s="329"/>
      <c r="I132" s="329"/>
    </row>
    <row r="133" spans="1:9" ht="15.75">
      <c r="A133" s="1393"/>
      <c r="B133" s="1393"/>
      <c r="C133" s="1393"/>
      <c r="D133" s="95"/>
      <c r="E133" s="332"/>
      <c r="F133" s="331"/>
      <c r="G133" s="330"/>
      <c r="H133" s="329"/>
      <c r="I133" s="329"/>
    </row>
    <row r="134" spans="1:9" ht="15.75">
      <c r="A134" s="1393"/>
      <c r="B134" s="1393"/>
      <c r="C134" s="1393"/>
      <c r="D134" s="95"/>
      <c r="E134" s="332"/>
      <c r="F134" s="331"/>
      <c r="G134" s="330"/>
      <c r="H134" s="329"/>
      <c r="I134" s="329"/>
    </row>
    <row r="135" spans="1:9" ht="15.75">
      <c r="A135" s="1393"/>
      <c r="B135" s="1393"/>
      <c r="C135" s="1393"/>
      <c r="D135" s="95"/>
      <c r="E135" s="332"/>
      <c r="F135" s="331"/>
      <c r="G135" s="330"/>
      <c r="H135" s="329"/>
      <c r="I135" s="329"/>
    </row>
    <row r="136" spans="1:9" ht="15.75">
      <c r="A136" s="1393"/>
      <c r="B136" s="1393"/>
      <c r="C136" s="1393"/>
      <c r="D136" s="95"/>
      <c r="E136" s="332"/>
      <c r="F136" s="331"/>
      <c r="G136" s="330"/>
      <c r="H136" s="329"/>
      <c r="I136" s="329"/>
    </row>
    <row r="137" spans="1:9" ht="15.75">
      <c r="A137" s="1393"/>
      <c r="B137" s="1393"/>
      <c r="C137" s="1393"/>
      <c r="D137" s="95"/>
      <c r="E137" s="332"/>
      <c r="F137" s="331"/>
      <c r="G137" s="330"/>
      <c r="H137" s="329"/>
      <c r="I137" s="329"/>
    </row>
    <row r="138" spans="1:9" ht="15.75">
      <c r="A138" s="1393"/>
      <c r="B138" s="1393"/>
      <c r="C138" s="1393"/>
      <c r="D138" s="95"/>
      <c r="E138" s="332"/>
      <c r="F138" s="331"/>
      <c r="G138" s="330"/>
      <c r="H138" s="329"/>
      <c r="I138" s="329"/>
    </row>
    <row r="139" spans="1:9" ht="15.75">
      <c r="A139" s="1393"/>
      <c r="B139" s="1393"/>
      <c r="C139" s="1393"/>
      <c r="D139" s="95"/>
      <c r="E139" s="332"/>
      <c r="F139" s="331"/>
      <c r="G139" s="330"/>
      <c r="H139" s="329"/>
      <c r="I139" s="329"/>
    </row>
    <row r="140" spans="1:9" ht="15.75">
      <c r="A140" s="1393"/>
      <c r="B140" s="1393"/>
      <c r="C140" s="1393"/>
      <c r="D140" s="95"/>
      <c r="E140" s="332"/>
      <c r="F140" s="331"/>
      <c r="G140" s="330"/>
      <c r="H140" s="329"/>
      <c r="I140" s="329"/>
    </row>
    <row r="141" spans="1:9" ht="15.75">
      <c r="A141" s="1393"/>
      <c r="B141" s="1393"/>
      <c r="C141" s="1393"/>
      <c r="D141" s="95"/>
      <c r="E141" s="332"/>
      <c r="F141" s="331"/>
      <c r="G141" s="330"/>
      <c r="H141" s="329"/>
      <c r="I141" s="329"/>
    </row>
    <row r="142" spans="1:9" ht="15.75">
      <c r="A142" s="1393"/>
      <c r="B142" s="1393"/>
      <c r="C142" s="1393"/>
      <c r="D142" s="95"/>
      <c r="E142" s="332"/>
      <c r="F142" s="331"/>
      <c r="G142" s="330"/>
      <c r="H142" s="329"/>
      <c r="I142" s="329"/>
    </row>
    <row r="143" spans="1:9" ht="15.75">
      <c r="A143" s="1393"/>
      <c r="B143" s="1393"/>
      <c r="C143" s="1393"/>
      <c r="D143" s="95"/>
      <c r="E143" s="332"/>
      <c r="F143" s="331"/>
      <c r="G143" s="330"/>
      <c r="H143" s="329"/>
      <c r="I143" s="329"/>
    </row>
    <row r="144" spans="1:9" ht="15.75">
      <c r="A144" s="1393"/>
      <c r="B144" s="1393"/>
      <c r="C144" s="1393"/>
      <c r="D144" s="95"/>
      <c r="E144" s="332"/>
      <c r="F144" s="331"/>
      <c r="G144" s="330"/>
      <c r="H144" s="329"/>
      <c r="I144" s="329"/>
    </row>
    <row r="145" spans="1:9" ht="15.75">
      <c r="A145" s="1393"/>
      <c r="B145" s="1393"/>
      <c r="C145" s="1393"/>
      <c r="D145" s="95"/>
      <c r="E145" s="332"/>
      <c r="F145" s="331"/>
      <c r="G145" s="330"/>
      <c r="H145" s="329"/>
      <c r="I145" s="329"/>
    </row>
    <row r="146" spans="1:9" ht="15.75">
      <c r="A146" s="1393"/>
      <c r="B146" s="1393"/>
      <c r="C146" s="1393"/>
      <c r="D146" s="95"/>
      <c r="E146" s="332"/>
      <c r="F146" s="331"/>
      <c r="G146" s="330"/>
      <c r="H146" s="329"/>
      <c r="I146" s="329"/>
    </row>
    <row r="147" spans="1:9" ht="15.75">
      <c r="A147" s="1393"/>
      <c r="B147" s="1393"/>
      <c r="C147" s="1393"/>
      <c r="D147" s="95"/>
      <c r="E147" s="332"/>
      <c r="F147" s="331"/>
      <c r="G147" s="330"/>
      <c r="H147" s="329"/>
      <c r="I147" s="329"/>
    </row>
    <row r="148" spans="1:9" ht="15.75">
      <c r="A148" s="1393"/>
      <c r="B148" s="1393"/>
      <c r="C148" s="1393"/>
      <c r="D148" s="95"/>
      <c r="E148" s="332"/>
      <c r="F148" s="331"/>
      <c r="G148" s="330"/>
      <c r="H148" s="329"/>
      <c r="I148" s="329"/>
    </row>
    <row r="149" spans="1:9" ht="15.75">
      <c r="A149" s="1393"/>
      <c r="B149" s="1393"/>
      <c r="C149" s="1393"/>
      <c r="D149" s="95"/>
      <c r="E149" s="332"/>
      <c r="F149" s="331"/>
      <c r="G149" s="330"/>
      <c r="H149" s="329"/>
      <c r="I149" s="329"/>
    </row>
    <row r="150" spans="1:9" ht="15.75">
      <c r="A150" s="1393"/>
      <c r="B150" s="1393"/>
      <c r="C150" s="1393"/>
      <c r="D150" s="95"/>
      <c r="E150" s="332"/>
      <c r="F150" s="331"/>
      <c r="G150" s="330"/>
      <c r="H150" s="329"/>
      <c r="I150" s="329"/>
    </row>
    <row r="151" spans="1:9" ht="15.75">
      <c r="A151" s="1393"/>
      <c r="B151" s="1393"/>
      <c r="C151" s="1393"/>
      <c r="D151" s="95"/>
      <c r="E151" s="332"/>
      <c r="F151" s="331"/>
      <c r="G151" s="330"/>
      <c r="H151" s="329"/>
      <c r="I151" s="329"/>
    </row>
    <row r="152" spans="1:9" ht="15.75">
      <c r="A152" s="1393"/>
      <c r="B152" s="1393"/>
      <c r="C152" s="1393"/>
      <c r="D152" s="95"/>
      <c r="E152" s="332"/>
      <c r="F152" s="331"/>
      <c r="G152" s="330"/>
      <c r="H152" s="329"/>
      <c r="I152" s="329"/>
    </row>
    <row r="153" spans="1:9" ht="15.75">
      <c r="A153" s="1393"/>
      <c r="B153" s="1393"/>
      <c r="C153" s="1393"/>
      <c r="D153" s="95"/>
      <c r="E153" s="332"/>
      <c r="F153" s="331"/>
      <c r="G153" s="330"/>
      <c r="H153" s="329"/>
      <c r="I153" s="329"/>
    </row>
    <row r="154" spans="1:9" ht="15.75">
      <c r="A154" s="1393"/>
      <c r="B154" s="1393"/>
      <c r="C154" s="1393"/>
      <c r="D154" s="95"/>
      <c r="E154" s="332"/>
      <c r="F154" s="331"/>
      <c r="G154" s="330"/>
      <c r="H154" s="329"/>
      <c r="I154" s="329"/>
    </row>
    <row r="155" spans="1:9" ht="15.75">
      <c r="A155" s="1393"/>
      <c r="B155" s="1393"/>
      <c r="C155" s="1393"/>
      <c r="D155" s="95"/>
      <c r="E155" s="332"/>
      <c r="F155" s="331"/>
      <c r="G155" s="330"/>
      <c r="H155" s="329"/>
      <c r="I155" s="329"/>
    </row>
    <row r="156" spans="1:9" ht="16.5" thickBot="1">
      <c r="A156" s="1393"/>
      <c r="B156" s="1393"/>
      <c r="C156" s="1393"/>
      <c r="D156" s="95"/>
      <c r="E156" s="332"/>
      <c r="F156" s="331"/>
      <c r="G156" s="330"/>
      <c r="H156" s="329"/>
      <c r="I156" s="328" t="s">
        <v>620</v>
      </c>
    </row>
    <row r="157" spans="1:9">
      <c r="A157" s="79" t="s">
        <v>6</v>
      </c>
      <c r="B157" s="80" t="s">
        <v>7</v>
      </c>
      <c r="C157" s="81" t="s">
        <v>8</v>
      </c>
      <c r="D157" s="82"/>
      <c r="E157" s="25" t="s">
        <v>9</v>
      </c>
      <c r="F157" s="15" t="s">
        <v>10</v>
      </c>
      <c r="G157" s="83" t="s">
        <v>107</v>
      </c>
      <c r="H157" s="60" t="s">
        <v>108</v>
      </c>
      <c r="I157" s="61" t="s">
        <v>108</v>
      </c>
    </row>
    <row r="158" spans="1:9">
      <c r="A158" s="84" t="s">
        <v>13</v>
      </c>
      <c r="B158" s="85" t="s">
        <v>14</v>
      </c>
      <c r="C158" s="86" t="s">
        <v>15</v>
      </c>
      <c r="D158" s="87" t="s">
        <v>16</v>
      </c>
      <c r="E158" s="29" t="s">
        <v>17</v>
      </c>
      <c r="F158" s="19" t="s">
        <v>18</v>
      </c>
      <c r="G158" s="88" t="s">
        <v>109</v>
      </c>
      <c r="H158" s="67" t="s">
        <v>110</v>
      </c>
      <c r="I158" s="68" t="s">
        <v>110</v>
      </c>
    </row>
    <row r="159" spans="1:9" ht="15.75" thickBot="1">
      <c r="A159" s="89" t="s">
        <v>21</v>
      </c>
      <c r="B159" s="96" t="s">
        <v>22</v>
      </c>
      <c r="C159" s="91"/>
      <c r="D159" s="92"/>
      <c r="E159" s="33" t="s">
        <v>23</v>
      </c>
      <c r="F159" s="21" t="s">
        <v>23</v>
      </c>
      <c r="G159" s="93" t="s">
        <v>603</v>
      </c>
      <c r="H159" s="74" t="s">
        <v>19</v>
      </c>
      <c r="I159" s="75" t="s">
        <v>111</v>
      </c>
    </row>
    <row r="160" spans="1:9" ht="15.75">
      <c r="A160" s="97" t="s">
        <v>64</v>
      </c>
      <c r="B160" s="98"/>
      <c r="C160" s="99"/>
      <c r="D160" s="100"/>
      <c r="E160" s="327"/>
      <c r="F160" s="327"/>
      <c r="G160" s="327"/>
      <c r="H160" s="327"/>
      <c r="I160" s="326"/>
    </row>
    <row r="161" spans="1:9">
      <c r="A161" s="412" t="s">
        <v>112</v>
      </c>
      <c r="B161" s="1392" t="s">
        <v>113</v>
      </c>
      <c r="C161" s="413"/>
      <c r="D161" s="414"/>
      <c r="E161" s="415">
        <f>SUM(E169:E170)</f>
        <v>19000</v>
      </c>
      <c r="F161" s="1462">
        <f>SUM(F162:F177)</f>
        <v>27104.9</v>
      </c>
      <c r="G161" s="1462">
        <f>SUM(G162:G177)</f>
        <v>24993.3</v>
      </c>
      <c r="H161" s="1385">
        <f>G161/E161*100</f>
        <v>131.54368421052632</v>
      </c>
      <c r="I161" s="1386">
        <f t="shared" ref="I161:I205" si="6">G161/F161*100</f>
        <v>92.209526690745946</v>
      </c>
    </row>
    <row r="162" spans="1:9" ht="14.45" customHeight="1">
      <c r="A162" s="416"/>
      <c r="B162" s="1392"/>
      <c r="C162" s="417" t="s">
        <v>205</v>
      </c>
      <c r="D162" s="414" t="s">
        <v>118</v>
      </c>
      <c r="E162" s="418">
        <v>0</v>
      </c>
      <c r="F162" s="1463">
        <v>1350</v>
      </c>
      <c r="G162" s="1464">
        <v>1350</v>
      </c>
      <c r="H162" s="1385"/>
      <c r="I162" s="1465">
        <f t="shared" si="6"/>
        <v>100</v>
      </c>
    </row>
    <row r="163" spans="1:9" ht="14.45" customHeight="1">
      <c r="A163" s="419"/>
      <c r="B163" s="1392"/>
      <c r="C163" s="417" t="s">
        <v>513</v>
      </c>
      <c r="D163" s="414" t="s">
        <v>118</v>
      </c>
      <c r="E163" s="418">
        <v>0</v>
      </c>
      <c r="F163" s="1463">
        <v>168.8</v>
      </c>
      <c r="G163" s="1464">
        <v>168.8</v>
      </c>
      <c r="H163" s="1385"/>
      <c r="I163" s="1465">
        <f t="shared" si="6"/>
        <v>100</v>
      </c>
    </row>
    <row r="164" spans="1:9" ht="14.45" customHeight="1">
      <c r="A164" s="419"/>
      <c r="B164" s="1392"/>
      <c r="C164" s="417" t="s">
        <v>512</v>
      </c>
      <c r="D164" s="414" t="s">
        <v>118</v>
      </c>
      <c r="E164" s="418">
        <v>0</v>
      </c>
      <c r="F164" s="1463">
        <v>113.1</v>
      </c>
      <c r="G164" s="1464">
        <v>113.1</v>
      </c>
      <c r="H164" s="1385"/>
      <c r="I164" s="1465">
        <f t="shared" si="6"/>
        <v>100</v>
      </c>
    </row>
    <row r="165" spans="1:9" ht="14.45" customHeight="1">
      <c r="A165" s="419"/>
      <c r="B165" s="1392"/>
      <c r="C165" s="426" t="s">
        <v>562</v>
      </c>
      <c r="D165" s="427" t="s">
        <v>118</v>
      </c>
      <c r="E165" s="428">
        <v>0</v>
      </c>
      <c r="F165" s="1463">
        <v>63.4</v>
      </c>
      <c r="G165" s="1466">
        <v>63.4</v>
      </c>
      <c r="H165" s="1467"/>
      <c r="I165" s="1465">
        <f t="shared" si="6"/>
        <v>100</v>
      </c>
    </row>
    <row r="166" spans="1:9" ht="14.45" customHeight="1">
      <c r="A166" s="419"/>
      <c r="B166" s="1392"/>
      <c r="C166" s="426" t="s">
        <v>563</v>
      </c>
      <c r="D166" s="427" t="s">
        <v>118</v>
      </c>
      <c r="E166" s="428">
        <v>0</v>
      </c>
      <c r="F166" s="1463">
        <v>500</v>
      </c>
      <c r="G166" s="1466">
        <v>500</v>
      </c>
      <c r="H166" s="1467"/>
      <c r="I166" s="1465">
        <f t="shared" si="6"/>
        <v>100</v>
      </c>
    </row>
    <row r="167" spans="1:9" ht="14.45" customHeight="1">
      <c r="A167" s="419"/>
      <c r="B167" s="1392"/>
      <c r="C167" s="426" t="s">
        <v>584</v>
      </c>
      <c r="D167" s="427" t="s">
        <v>118</v>
      </c>
      <c r="E167" s="428">
        <v>0</v>
      </c>
      <c r="F167" s="1463">
        <v>98</v>
      </c>
      <c r="G167" s="1466">
        <v>98</v>
      </c>
      <c r="H167" s="1467"/>
      <c r="I167" s="1465">
        <f t="shared" si="6"/>
        <v>100</v>
      </c>
    </row>
    <row r="168" spans="1:9" ht="14.45" customHeight="1">
      <c r="A168" s="419"/>
      <c r="B168" s="1392"/>
      <c r="C168" s="426" t="s">
        <v>585</v>
      </c>
      <c r="D168" s="427" t="s">
        <v>118</v>
      </c>
      <c r="E168" s="428">
        <v>0</v>
      </c>
      <c r="F168" s="1463">
        <v>150</v>
      </c>
      <c r="G168" s="1466">
        <v>150</v>
      </c>
      <c r="H168" s="1467"/>
      <c r="I168" s="1465">
        <f t="shared" si="6"/>
        <v>100</v>
      </c>
    </row>
    <row r="169" spans="1:9" ht="14.45" customHeight="1">
      <c r="A169" s="420"/>
      <c r="B169" s="421"/>
      <c r="C169" s="422" t="s">
        <v>537</v>
      </c>
      <c r="D169" s="423" t="s">
        <v>162</v>
      </c>
      <c r="E169" s="424">
        <v>15000</v>
      </c>
      <c r="F169" s="1463">
        <v>15000</v>
      </c>
      <c r="G169" s="1464">
        <v>13000</v>
      </c>
      <c r="H169" s="1467">
        <f>G169/E169*100</f>
        <v>86.666666666666671</v>
      </c>
      <c r="I169" s="1465">
        <f t="shared" si="6"/>
        <v>86.666666666666671</v>
      </c>
    </row>
    <row r="170" spans="1:9" ht="14.45" customHeight="1">
      <c r="A170" s="420"/>
      <c r="B170" s="425"/>
      <c r="C170" s="426" t="s">
        <v>206</v>
      </c>
      <c r="D170" s="427" t="s">
        <v>162</v>
      </c>
      <c r="E170" s="428">
        <v>4000</v>
      </c>
      <c r="F170" s="1463">
        <v>0.4</v>
      </c>
      <c r="G170" s="1464">
        <v>0</v>
      </c>
      <c r="H170" s="1467">
        <f>G170/E170*100</f>
        <v>0</v>
      </c>
      <c r="I170" s="1465">
        <f t="shared" si="6"/>
        <v>0</v>
      </c>
    </row>
    <row r="171" spans="1:9" ht="14.45" customHeight="1">
      <c r="A171" s="420"/>
      <c r="B171" s="429"/>
      <c r="C171" s="426" t="s">
        <v>564</v>
      </c>
      <c r="D171" s="427" t="s">
        <v>162</v>
      </c>
      <c r="E171" s="428">
        <v>0</v>
      </c>
      <c r="F171" s="1463">
        <v>1974.7</v>
      </c>
      <c r="G171" s="1466">
        <v>1975</v>
      </c>
      <c r="H171" s="1467"/>
      <c r="I171" s="1465">
        <f t="shared" si="6"/>
        <v>100.01519218109081</v>
      </c>
    </row>
    <row r="172" spans="1:9" ht="14.45" customHeight="1">
      <c r="A172" s="420"/>
      <c r="B172" s="429"/>
      <c r="C172" s="426" t="s">
        <v>511</v>
      </c>
      <c r="D172" s="427" t="s">
        <v>162</v>
      </c>
      <c r="E172" s="428">
        <v>0</v>
      </c>
      <c r="F172" s="1463">
        <v>60</v>
      </c>
      <c r="G172" s="1466">
        <v>60</v>
      </c>
      <c r="H172" s="1467"/>
      <c r="I172" s="1465">
        <f t="shared" si="6"/>
        <v>100</v>
      </c>
    </row>
    <row r="173" spans="1:9" ht="14.45" customHeight="1">
      <c r="A173" s="420"/>
      <c r="B173" s="429"/>
      <c r="C173" s="426" t="s">
        <v>586</v>
      </c>
      <c r="D173" s="427" t="s">
        <v>162</v>
      </c>
      <c r="E173" s="428">
        <v>0</v>
      </c>
      <c r="F173" s="1463">
        <v>3700</v>
      </c>
      <c r="G173" s="1466">
        <v>3700</v>
      </c>
      <c r="H173" s="1467"/>
      <c r="I173" s="1465">
        <f t="shared" si="6"/>
        <v>100</v>
      </c>
    </row>
    <row r="174" spans="1:9" ht="14.45" customHeight="1">
      <c r="A174" s="420"/>
      <c r="B174" s="429"/>
      <c r="C174" s="426" t="s">
        <v>587</v>
      </c>
      <c r="D174" s="427" t="s">
        <v>162</v>
      </c>
      <c r="E174" s="428">
        <v>0</v>
      </c>
      <c r="F174" s="1463">
        <v>120</v>
      </c>
      <c r="G174" s="1466">
        <v>120</v>
      </c>
      <c r="H174" s="1467"/>
      <c r="I174" s="1465">
        <f t="shared" si="6"/>
        <v>100</v>
      </c>
    </row>
    <row r="175" spans="1:9" ht="14.45" customHeight="1">
      <c r="A175" s="420"/>
      <c r="B175" s="429"/>
      <c r="C175" s="426" t="s">
        <v>588</v>
      </c>
      <c r="D175" s="427" t="s">
        <v>162</v>
      </c>
      <c r="E175" s="428">
        <v>0</v>
      </c>
      <c r="F175" s="1463">
        <v>1100</v>
      </c>
      <c r="G175" s="1466">
        <v>1100</v>
      </c>
      <c r="H175" s="1467"/>
      <c r="I175" s="1465">
        <f t="shared" si="6"/>
        <v>100</v>
      </c>
    </row>
    <row r="176" spans="1:9" ht="14.45" customHeight="1">
      <c r="A176" s="420"/>
      <c r="B176" s="429"/>
      <c r="C176" s="426" t="s">
        <v>589</v>
      </c>
      <c r="D176" s="427" t="s">
        <v>162</v>
      </c>
      <c r="E176" s="428">
        <v>0</v>
      </c>
      <c r="F176" s="1463">
        <v>878.5</v>
      </c>
      <c r="G176" s="1466">
        <v>879</v>
      </c>
      <c r="H176" s="1467"/>
      <c r="I176" s="1465">
        <f t="shared" si="6"/>
        <v>100.05691519635742</v>
      </c>
    </row>
    <row r="177" spans="1:9" ht="14.45" customHeight="1">
      <c r="A177" s="420"/>
      <c r="B177" s="429"/>
      <c r="C177" s="426" t="s">
        <v>590</v>
      </c>
      <c r="D177" s="427" t="s">
        <v>162</v>
      </c>
      <c r="E177" s="428">
        <v>0</v>
      </c>
      <c r="F177" s="1463">
        <v>1828</v>
      </c>
      <c r="G177" s="1466">
        <v>1716</v>
      </c>
      <c r="H177" s="1467"/>
      <c r="I177" s="1465">
        <f t="shared" si="6"/>
        <v>93.873085339168497</v>
      </c>
    </row>
    <row r="178" spans="1:9" ht="14.45" customHeight="1">
      <c r="A178" s="420"/>
      <c r="B178" s="1606" t="s">
        <v>207</v>
      </c>
      <c r="C178" s="1607"/>
      <c r="D178" s="430"/>
      <c r="E178" s="431">
        <f>SUM(E179:E205)</f>
        <v>76874</v>
      </c>
      <c r="F178" s="1468">
        <f>SUM(F179:F205)</f>
        <v>91515.400000000009</v>
      </c>
      <c r="G178" s="1469">
        <f>SUM(G179:G205)</f>
        <v>41220.5</v>
      </c>
      <c r="H178" s="1385">
        <f>G178/E178*100</f>
        <v>53.620860108749383</v>
      </c>
      <c r="I178" s="1386">
        <f t="shared" si="6"/>
        <v>45.042145912054146</v>
      </c>
    </row>
    <row r="179" spans="1:9" ht="14.45" customHeight="1">
      <c r="A179" s="420"/>
      <c r="B179" s="432"/>
      <c r="C179" s="433" t="s">
        <v>208</v>
      </c>
      <c r="D179" s="1188" t="s">
        <v>209</v>
      </c>
      <c r="E179" s="434">
        <v>16374</v>
      </c>
      <c r="F179" s="1470">
        <v>14131.1</v>
      </c>
      <c r="G179" s="1464">
        <v>14131.1</v>
      </c>
      <c r="H179" s="1467">
        <f>G179/E179*100</f>
        <v>86.302064248198363</v>
      </c>
      <c r="I179" s="1465">
        <f t="shared" si="6"/>
        <v>100</v>
      </c>
    </row>
    <row r="180" spans="1:9" ht="14.45" customHeight="1">
      <c r="A180" s="420"/>
      <c r="B180" s="432"/>
      <c r="C180" s="435" t="s">
        <v>591</v>
      </c>
      <c r="D180" s="1188" t="s">
        <v>209</v>
      </c>
      <c r="E180" s="434">
        <v>25000</v>
      </c>
      <c r="F180" s="1470">
        <v>0</v>
      </c>
      <c r="G180" s="1464">
        <v>0</v>
      </c>
      <c r="H180" s="1467">
        <f>G180/E180*100</f>
        <v>0</v>
      </c>
      <c r="I180" s="1465"/>
    </row>
    <row r="181" spans="1:9" ht="14.45" customHeight="1">
      <c r="A181" s="420"/>
      <c r="B181" s="432"/>
      <c r="C181" s="436" t="s">
        <v>591</v>
      </c>
      <c r="D181" s="1188" t="s">
        <v>209</v>
      </c>
      <c r="E181" s="437">
        <v>0</v>
      </c>
      <c r="F181" s="1471">
        <v>38375.800000000003</v>
      </c>
      <c r="G181" s="1472">
        <v>280</v>
      </c>
      <c r="H181" s="1467"/>
      <c r="I181" s="1473">
        <f t="shared" si="6"/>
        <v>0.72962648335669877</v>
      </c>
    </row>
    <row r="182" spans="1:9" ht="14.45" customHeight="1">
      <c r="A182" s="420"/>
      <c r="B182" s="432"/>
      <c r="C182" s="433" t="s">
        <v>210</v>
      </c>
      <c r="D182" s="1188" t="s">
        <v>209</v>
      </c>
      <c r="E182" s="434">
        <v>2000</v>
      </c>
      <c r="F182" s="1470">
        <v>2370.9</v>
      </c>
      <c r="G182" s="1464">
        <v>2371</v>
      </c>
      <c r="H182" s="1467">
        <f t="shared" ref="H182:H188" si="7">G182/E182*100</f>
        <v>118.55</v>
      </c>
      <c r="I182" s="1465">
        <f t="shared" si="6"/>
        <v>100.00421780758361</v>
      </c>
    </row>
    <row r="183" spans="1:9" ht="14.45" customHeight="1">
      <c r="A183" s="420"/>
      <c r="B183" s="432"/>
      <c r="C183" s="433" t="s">
        <v>211</v>
      </c>
      <c r="D183" s="1188" t="s">
        <v>209</v>
      </c>
      <c r="E183" s="434">
        <v>2000</v>
      </c>
      <c r="F183" s="1470">
        <v>2243.1</v>
      </c>
      <c r="G183" s="1464">
        <v>2243.1</v>
      </c>
      <c r="H183" s="1467">
        <f t="shared" si="7"/>
        <v>112.155</v>
      </c>
      <c r="I183" s="1465">
        <f t="shared" si="6"/>
        <v>100</v>
      </c>
    </row>
    <row r="184" spans="1:9" ht="14.45" customHeight="1">
      <c r="A184" s="420"/>
      <c r="B184" s="432"/>
      <c r="C184" s="433" t="s">
        <v>565</v>
      </c>
      <c r="D184" s="1188" t="s">
        <v>209</v>
      </c>
      <c r="E184" s="434">
        <v>0</v>
      </c>
      <c r="F184" s="1470">
        <v>803</v>
      </c>
      <c r="G184" s="1464">
        <v>803</v>
      </c>
      <c r="H184" s="1467"/>
      <c r="I184" s="1465">
        <f t="shared" si="6"/>
        <v>100</v>
      </c>
    </row>
    <row r="185" spans="1:9" ht="14.45" customHeight="1">
      <c r="A185" s="420"/>
      <c r="B185" s="432"/>
      <c r="C185" s="433" t="s">
        <v>212</v>
      </c>
      <c r="D185" s="1188" t="s">
        <v>209</v>
      </c>
      <c r="E185" s="434">
        <v>6500</v>
      </c>
      <c r="F185" s="1470">
        <v>4831.2</v>
      </c>
      <c r="G185" s="1464">
        <v>4831</v>
      </c>
      <c r="H185" s="1467">
        <f t="shared" si="7"/>
        <v>74.323076923076925</v>
      </c>
      <c r="I185" s="1465">
        <f t="shared" si="6"/>
        <v>99.995860241761875</v>
      </c>
    </row>
    <row r="186" spans="1:9" ht="14.45" customHeight="1">
      <c r="A186" s="420"/>
      <c r="B186" s="438"/>
      <c r="C186" s="439" t="s">
        <v>592</v>
      </c>
      <c r="D186" s="1188" t="s">
        <v>209</v>
      </c>
      <c r="E186" s="437">
        <v>3000</v>
      </c>
      <c r="F186" s="1470">
        <v>2200</v>
      </c>
      <c r="G186" s="1464">
        <v>2200</v>
      </c>
      <c r="H186" s="1467">
        <f t="shared" si="7"/>
        <v>73.333333333333329</v>
      </c>
      <c r="I186" s="1465">
        <f t="shared" si="6"/>
        <v>100</v>
      </c>
    </row>
    <row r="187" spans="1:9" ht="14.45" customHeight="1">
      <c r="A187" s="420"/>
      <c r="B187" s="438"/>
      <c r="C187" s="433" t="s">
        <v>213</v>
      </c>
      <c r="D187" s="1188" t="s">
        <v>209</v>
      </c>
      <c r="E187" s="434">
        <v>12000</v>
      </c>
      <c r="F187" s="1470">
        <v>12000</v>
      </c>
      <c r="G187" s="1464">
        <v>1</v>
      </c>
      <c r="H187" s="1467">
        <f t="shared" si="7"/>
        <v>8.3333333333333332E-3</v>
      </c>
      <c r="I187" s="1465">
        <f t="shared" si="6"/>
        <v>8.3333333333333332E-3</v>
      </c>
    </row>
    <row r="188" spans="1:9" ht="14.45" customHeight="1">
      <c r="A188" s="420"/>
      <c r="B188" s="438"/>
      <c r="C188" s="433" t="s">
        <v>214</v>
      </c>
      <c r="D188" s="1188" t="s">
        <v>209</v>
      </c>
      <c r="E188" s="434">
        <v>10000</v>
      </c>
      <c r="F188" s="1470">
        <v>4494.1000000000004</v>
      </c>
      <c r="G188" s="1464">
        <v>4494.1000000000004</v>
      </c>
      <c r="H188" s="1467">
        <f t="shared" si="7"/>
        <v>44.941000000000003</v>
      </c>
      <c r="I188" s="1465">
        <f t="shared" si="6"/>
        <v>100</v>
      </c>
    </row>
    <row r="189" spans="1:9" ht="14.45" customHeight="1">
      <c r="A189" s="420"/>
      <c r="B189" s="438"/>
      <c r="C189" s="433" t="s">
        <v>510</v>
      </c>
      <c r="D189" s="1188" t="s">
        <v>209</v>
      </c>
      <c r="E189" s="434">
        <v>0</v>
      </c>
      <c r="F189" s="1470">
        <v>285.8</v>
      </c>
      <c r="G189" s="1464">
        <v>285.8</v>
      </c>
      <c r="H189" s="1467"/>
      <c r="I189" s="1465">
        <f t="shared" si="6"/>
        <v>100</v>
      </c>
    </row>
    <row r="190" spans="1:9" ht="14.45" customHeight="1">
      <c r="A190" s="420"/>
      <c r="B190" s="438"/>
      <c r="C190" s="433" t="s">
        <v>509</v>
      </c>
      <c r="D190" s="1188" t="s">
        <v>209</v>
      </c>
      <c r="E190" s="434">
        <v>0</v>
      </c>
      <c r="F190" s="1470">
        <v>117.2</v>
      </c>
      <c r="G190" s="1464">
        <v>117.2</v>
      </c>
      <c r="H190" s="1467"/>
      <c r="I190" s="1465">
        <f t="shared" si="6"/>
        <v>100</v>
      </c>
    </row>
    <row r="191" spans="1:9" ht="14.45" customHeight="1">
      <c r="A191" s="420"/>
      <c r="B191" s="438"/>
      <c r="C191" s="433" t="s">
        <v>508</v>
      </c>
      <c r="D191" s="1188" t="s">
        <v>209</v>
      </c>
      <c r="E191" s="434">
        <v>0</v>
      </c>
      <c r="F191" s="1470">
        <v>200</v>
      </c>
      <c r="G191" s="1464">
        <v>0</v>
      </c>
      <c r="H191" s="1467"/>
      <c r="I191" s="1465">
        <f t="shared" si="6"/>
        <v>0</v>
      </c>
    </row>
    <row r="192" spans="1:9" ht="14.45" customHeight="1">
      <c r="A192" s="420"/>
      <c r="B192" s="438"/>
      <c r="C192" s="433" t="s">
        <v>507</v>
      </c>
      <c r="D192" s="1188" t="s">
        <v>209</v>
      </c>
      <c r="E192" s="434">
        <v>0</v>
      </c>
      <c r="F192" s="1470">
        <v>200</v>
      </c>
      <c r="G192" s="1464">
        <v>200</v>
      </c>
      <c r="H192" s="1467"/>
      <c r="I192" s="1465">
        <f t="shared" si="6"/>
        <v>100</v>
      </c>
    </row>
    <row r="193" spans="1:9" ht="14.45" customHeight="1">
      <c r="A193" s="420"/>
      <c r="B193" s="438"/>
      <c r="C193" s="433" t="s">
        <v>506</v>
      </c>
      <c r="D193" s="1188" t="s">
        <v>209</v>
      </c>
      <c r="E193" s="434">
        <v>0</v>
      </c>
      <c r="F193" s="1470">
        <v>315.89999999999998</v>
      </c>
      <c r="G193" s="1464">
        <v>315.89999999999998</v>
      </c>
      <c r="H193" s="1467"/>
      <c r="I193" s="1465">
        <f t="shared" si="6"/>
        <v>100</v>
      </c>
    </row>
    <row r="194" spans="1:9" ht="14.45" customHeight="1">
      <c r="A194" s="420"/>
      <c r="B194" s="438"/>
      <c r="C194" s="433" t="s">
        <v>505</v>
      </c>
      <c r="D194" s="1188" t="s">
        <v>209</v>
      </c>
      <c r="E194" s="434">
        <v>0</v>
      </c>
      <c r="F194" s="1470">
        <v>807.3</v>
      </c>
      <c r="G194" s="1464">
        <v>807.3</v>
      </c>
      <c r="H194" s="1467"/>
      <c r="I194" s="1465">
        <f t="shared" si="6"/>
        <v>100</v>
      </c>
    </row>
    <row r="195" spans="1:9" ht="14.45" customHeight="1">
      <c r="A195" s="420"/>
      <c r="B195" s="438"/>
      <c r="C195" s="433" t="s">
        <v>612</v>
      </c>
      <c r="D195" s="1188" t="s">
        <v>209</v>
      </c>
      <c r="E195" s="434">
        <v>0</v>
      </c>
      <c r="F195" s="1470">
        <v>182</v>
      </c>
      <c r="G195" s="1464">
        <v>182</v>
      </c>
      <c r="H195" s="1467"/>
      <c r="I195" s="1465">
        <f t="shared" si="6"/>
        <v>100</v>
      </c>
    </row>
    <row r="196" spans="1:9" ht="14.45" customHeight="1">
      <c r="A196" s="420"/>
      <c r="B196" s="438"/>
      <c r="C196" s="433" t="s">
        <v>566</v>
      </c>
      <c r="D196" s="1188" t="s">
        <v>209</v>
      </c>
      <c r="E196" s="434">
        <v>0</v>
      </c>
      <c r="F196" s="1470">
        <v>500</v>
      </c>
      <c r="G196" s="1464">
        <v>500</v>
      </c>
      <c r="H196" s="1467"/>
      <c r="I196" s="1465">
        <f t="shared" si="6"/>
        <v>100</v>
      </c>
    </row>
    <row r="197" spans="1:9" ht="14.45" customHeight="1">
      <c r="A197" s="420"/>
      <c r="B197" s="438"/>
      <c r="C197" s="433" t="s">
        <v>567</v>
      </c>
      <c r="D197" s="1188" t="s">
        <v>209</v>
      </c>
      <c r="E197" s="434">
        <v>0</v>
      </c>
      <c r="F197" s="1470">
        <v>358</v>
      </c>
      <c r="G197" s="1464">
        <v>358</v>
      </c>
      <c r="H197" s="1467"/>
      <c r="I197" s="1465">
        <f t="shared" si="6"/>
        <v>100</v>
      </c>
    </row>
    <row r="198" spans="1:9" ht="14.45" customHeight="1">
      <c r="A198" s="420"/>
      <c r="B198" s="438"/>
      <c r="C198" s="433" t="s">
        <v>568</v>
      </c>
      <c r="D198" s="1188" t="s">
        <v>209</v>
      </c>
      <c r="E198" s="434">
        <v>0</v>
      </c>
      <c r="F198" s="1470">
        <v>3200</v>
      </c>
      <c r="G198" s="1464">
        <v>3200</v>
      </c>
      <c r="H198" s="1467"/>
      <c r="I198" s="1465">
        <f t="shared" si="6"/>
        <v>100</v>
      </c>
    </row>
    <row r="199" spans="1:9" ht="14.45" customHeight="1">
      <c r="A199" s="420"/>
      <c r="B199" s="438"/>
      <c r="C199" s="433" t="s">
        <v>593</v>
      </c>
      <c r="D199" s="1188" t="s">
        <v>209</v>
      </c>
      <c r="E199" s="434">
        <v>0</v>
      </c>
      <c r="F199" s="1470">
        <v>300</v>
      </c>
      <c r="G199" s="1464">
        <v>300</v>
      </c>
      <c r="H199" s="1467"/>
      <c r="I199" s="1465">
        <f t="shared" si="6"/>
        <v>100</v>
      </c>
    </row>
    <row r="200" spans="1:9" ht="14.45" customHeight="1">
      <c r="A200" s="420"/>
      <c r="B200" s="438"/>
      <c r="C200" s="433" t="s">
        <v>594</v>
      </c>
      <c r="D200" s="1188" t="s">
        <v>209</v>
      </c>
      <c r="E200" s="434">
        <v>0</v>
      </c>
      <c r="F200" s="1470">
        <v>1000</v>
      </c>
      <c r="G200" s="1464">
        <v>1000</v>
      </c>
      <c r="H200" s="1467"/>
      <c r="I200" s="1465">
        <f t="shared" si="6"/>
        <v>100</v>
      </c>
    </row>
    <row r="201" spans="1:9" ht="14.45" customHeight="1">
      <c r="A201" s="420"/>
      <c r="B201" s="438"/>
      <c r="C201" s="433" t="s">
        <v>600</v>
      </c>
      <c r="D201" s="1188" t="s">
        <v>209</v>
      </c>
      <c r="E201" s="434">
        <v>0</v>
      </c>
      <c r="F201" s="1470">
        <v>1000</v>
      </c>
      <c r="G201" s="1464">
        <v>1000</v>
      </c>
      <c r="H201" s="1467"/>
      <c r="I201" s="1465">
        <f t="shared" si="6"/>
        <v>100</v>
      </c>
    </row>
    <row r="202" spans="1:9" ht="14.45" customHeight="1">
      <c r="A202" s="420"/>
      <c r="B202" s="438"/>
      <c r="C202" s="433" t="s">
        <v>595</v>
      </c>
      <c r="D202" s="1188" t="s">
        <v>209</v>
      </c>
      <c r="E202" s="434">
        <v>0</v>
      </c>
      <c r="F202" s="1470">
        <v>150</v>
      </c>
      <c r="G202" s="1464">
        <v>150</v>
      </c>
      <c r="H202" s="1467"/>
      <c r="I202" s="1465">
        <f t="shared" si="6"/>
        <v>100</v>
      </c>
    </row>
    <row r="203" spans="1:9" ht="14.45" customHeight="1">
      <c r="A203" s="420"/>
      <c r="B203" s="438"/>
      <c r="C203" s="433" t="s">
        <v>596</v>
      </c>
      <c r="D203" s="1188" t="s">
        <v>209</v>
      </c>
      <c r="E203" s="434">
        <v>0</v>
      </c>
      <c r="F203" s="1470">
        <v>750</v>
      </c>
      <c r="G203" s="1464">
        <v>750</v>
      </c>
      <c r="H203" s="1467"/>
      <c r="I203" s="1465">
        <f t="shared" si="6"/>
        <v>100</v>
      </c>
    </row>
    <row r="204" spans="1:9" ht="14.45" customHeight="1">
      <c r="A204" s="420"/>
      <c r="B204" s="438"/>
      <c r="C204" s="433" t="s">
        <v>597</v>
      </c>
      <c r="D204" s="1188" t="s">
        <v>209</v>
      </c>
      <c r="E204" s="434">
        <v>0</v>
      </c>
      <c r="F204" s="1470">
        <v>200</v>
      </c>
      <c r="G204" s="1464">
        <v>200</v>
      </c>
      <c r="H204" s="1467"/>
      <c r="I204" s="1465">
        <f t="shared" si="6"/>
        <v>100</v>
      </c>
    </row>
    <row r="205" spans="1:9" ht="14.45" customHeight="1" thickBot="1">
      <c r="A205" s="527"/>
      <c r="B205" s="1189"/>
      <c r="C205" s="1190" t="s">
        <v>598</v>
      </c>
      <c r="D205" s="1192" t="s">
        <v>209</v>
      </c>
      <c r="E205" s="1191">
        <v>0</v>
      </c>
      <c r="F205" s="1474">
        <v>500</v>
      </c>
      <c r="G205" s="1475">
        <v>500</v>
      </c>
      <c r="H205" s="1476"/>
      <c r="I205" s="1477">
        <f t="shared" si="6"/>
        <v>100</v>
      </c>
    </row>
    <row r="206" spans="1:9" ht="14.45" customHeight="1">
      <c r="A206" s="1573"/>
      <c r="B206" s="1574"/>
      <c r="C206" s="1575"/>
      <c r="D206" s="1576"/>
      <c r="E206" s="1577"/>
      <c r="F206" s="1578"/>
      <c r="G206" s="1579"/>
      <c r="H206" s="1580"/>
      <c r="I206" s="1580"/>
    </row>
    <row r="207" spans="1:9" ht="14.45" customHeight="1">
      <c r="A207" s="1573"/>
      <c r="B207" s="1574"/>
      <c r="C207" s="1575"/>
      <c r="D207" s="1576"/>
      <c r="E207" s="1577"/>
      <c r="F207" s="1578"/>
      <c r="G207" s="1579"/>
      <c r="H207" s="1580"/>
      <c r="I207" s="1580"/>
    </row>
    <row r="208" spans="1:9" ht="14.45" customHeight="1">
      <c r="A208" s="1573"/>
      <c r="B208" s="1574"/>
      <c r="C208" s="1575"/>
      <c r="D208" s="1576"/>
      <c r="E208" s="1577"/>
      <c r="F208" s="1578"/>
      <c r="G208" s="1579"/>
      <c r="H208" s="1580"/>
      <c r="I208" s="1580"/>
    </row>
    <row r="209" spans="1:9" ht="27" customHeight="1" thickBot="1">
      <c r="A209" s="325"/>
      <c r="B209" s="324"/>
      <c r="C209" s="323"/>
      <c r="D209" s="322"/>
      <c r="E209" s="321"/>
      <c r="F209" s="320"/>
      <c r="G209" s="319"/>
      <c r="H209" s="318"/>
      <c r="I209" s="529" t="s">
        <v>621</v>
      </c>
    </row>
    <row r="210" spans="1:9" ht="15" customHeight="1">
      <c r="A210" s="79" t="s">
        <v>6</v>
      </c>
      <c r="B210" s="80" t="s">
        <v>7</v>
      </c>
      <c r="C210" s="81" t="s">
        <v>8</v>
      </c>
      <c r="D210" s="82"/>
      <c r="E210" s="25" t="s">
        <v>9</v>
      </c>
      <c r="F210" s="15" t="s">
        <v>10</v>
      </c>
      <c r="G210" s="83" t="s">
        <v>107</v>
      </c>
      <c r="H210" s="60" t="s">
        <v>108</v>
      </c>
      <c r="I210" s="61" t="s">
        <v>108</v>
      </c>
    </row>
    <row r="211" spans="1:9" ht="15" customHeight="1">
      <c r="A211" s="84" t="s">
        <v>13</v>
      </c>
      <c r="B211" s="85" t="s">
        <v>14</v>
      </c>
      <c r="C211" s="86" t="s">
        <v>15</v>
      </c>
      <c r="D211" s="87" t="s">
        <v>16</v>
      </c>
      <c r="E211" s="29" t="s">
        <v>17</v>
      </c>
      <c r="F211" s="19" t="s">
        <v>18</v>
      </c>
      <c r="G211" s="88" t="s">
        <v>109</v>
      </c>
      <c r="H211" s="67" t="s">
        <v>110</v>
      </c>
      <c r="I211" s="68" t="s">
        <v>110</v>
      </c>
    </row>
    <row r="212" spans="1:9" ht="15" customHeight="1" thickBot="1">
      <c r="A212" s="89" t="s">
        <v>21</v>
      </c>
      <c r="B212" s="96" t="s">
        <v>22</v>
      </c>
      <c r="C212" s="91"/>
      <c r="D212" s="92"/>
      <c r="E212" s="33" t="s">
        <v>23</v>
      </c>
      <c r="F212" s="21" t="s">
        <v>23</v>
      </c>
      <c r="G212" s="93" t="s">
        <v>603</v>
      </c>
      <c r="H212" s="74" t="s">
        <v>19</v>
      </c>
      <c r="I212" s="75" t="s">
        <v>111</v>
      </c>
    </row>
    <row r="213" spans="1:9">
      <c r="A213" s="470" t="s">
        <v>204</v>
      </c>
      <c r="B213" s="514" t="s">
        <v>61</v>
      </c>
      <c r="C213" s="515"/>
      <c r="D213" s="1394"/>
      <c r="E213" s="516">
        <f>SUM(E214:E220)</f>
        <v>102800</v>
      </c>
      <c r="F213" s="1370">
        <f>SUM(F214:F220)</f>
        <v>161183.19999999998</v>
      </c>
      <c r="G213" s="1371">
        <f>SUM(G214:G220)</f>
        <v>46276</v>
      </c>
      <c r="H213" s="1372">
        <f>G213/E213*100</f>
        <v>45.01556420233463</v>
      </c>
      <c r="I213" s="1373">
        <f>G213/F213*100</f>
        <v>28.710188158567394</v>
      </c>
    </row>
    <row r="214" spans="1:9">
      <c r="A214" s="450"/>
      <c r="B214" s="517"/>
      <c r="C214" s="518" t="s">
        <v>215</v>
      </c>
      <c r="D214" s="480" t="s">
        <v>118</v>
      </c>
      <c r="E214" s="519">
        <v>1000</v>
      </c>
      <c r="F214" s="1369">
        <v>1000</v>
      </c>
      <c r="G214" s="464">
        <v>302</v>
      </c>
      <c r="H214" s="1365">
        <f t="shared" ref="H214:H220" si="8">G214/E214*100</f>
        <v>30.2</v>
      </c>
      <c r="I214" s="1366">
        <f t="shared" ref="I214:I220" si="9">G214/F214*100</f>
        <v>30.2</v>
      </c>
    </row>
    <row r="215" spans="1:9">
      <c r="A215" s="450"/>
      <c r="B215" s="517"/>
      <c r="C215" s="518" t="s">
        <v>216</v>
      </c>
      <c r="D215" s="480" t="s">
        <v>118</v>
      </c>
      <c r="E215" s="519">
        <v>1000</v>
      </c>
      <c r="F215" s="1369">
        <v>1000</v>
      </c>
      <c r="G215" s="464">
        <v>294</v>
      </c>
      <c r="H215" s="1365">
        <f t="shared" si="8"/>
        <v>29.4</v>
      </c>
      <c r="I215" s="1366">
        <f t="shared" si="9"/>
        <v>29.4</v>
      </c>
    </row>
    <row r="216" spans="1:9">
      <c r="A216" s="450"/>
      <c r="B216" s="520"/>
      <c r="C216" s="521" t="s">
        <v>217</v>
      </c>
      <c r="D216" s="480" t="s">
        <v>118</v>
      </c>
      <c r="E216" s="519">
        <v>1000</v>
      </c>
      <c r="F216" s="1369">
        <v>1000</v>
      </c>
      <c r="G216" s="464">
        <v>236</v>
      </c>
      <c r="H216" s="1365">
        <f t="shared" si="8"/>
        <v>23.599999999999998</v>
      </c>
      <c r="I216" s="1366">
        <f t="shared" si="9"/>
        <v>23.599999999999998</v>
      </c>
    </row>
    <row r="217" spans="1:9">
      <c r="A217" s="420"/>
      <c r="B217" s="522"/>
      <c r="C217" s="523" t="s">
        <v>462</v>
      </c>
      <c r="D217" s="523" t="s">
        <v>162</v>
      </c>
      <c r="E217" s="524">
        <v>43000</v>
      </c>
      <c r="F217" s="1363">
        <v>69676.399999999994</v>
      </c>
      <c r="G217" s="1364">
        <v>25265</v>
      </c>
      <c r="H217" s="1365">
        <f t="shared" si="8"/>
        <v>58.755813953488371</v>
      </c>
      <c r="I217" s="1366">
        <f t="shared" si="9"/>
        <v>36.260484181157473</v>
      </c>
    </row>
    <row r="218" spans="1:9">
      <c r="A218" s="525"/>
      <c r="B218" s="522"/>
      <c r="C218" s="523" t="s">
        <v>536</v>
      </c>
      <c r="D218" s="523" t="s">
        <v>162</v>
      </c>
      <c r="E218" s="524">
        <v>2800</v>
      </c>
      <c r="F218" s="1363">
        <v>2800</v>
      </c>
      <c r="G218" s="1364">
        <v>0</v>
      </c>
      <c r="H218" s="1365">
        <f t="shared" si="8"/>
        <v>0</v>
      </c>
      <c r="I218" s="1366">
        <f t="shared" si="9"/>
        <v>0</v>
      </c>
    </row>
    <row r="219" spans="1:9">
      <c r="A219" s="525"/>
      <c r="B219" s="522"/>
      <c r="C219" s="523" t="s">
        <v>463</v>
      </c>
      <c r="D219" s="523" t="s">
        <v>162</v>
      </c>
      <c r="E219" s="526">
        <v>31000</v>
      </c>
      <c r="F219" s="1363">
        <v>38913.9</v>
      </c>
      <c r="G219" s="1364">
        <v>9229</v>
      </c>
      <c r="H219" s="1365">
        <f t="shared" si="8"/>
        <v>29.770967741935483</v>
      </c>
      <c r="I219" s="1366">
        <f t="shared" si="9"/>
        <v>23.71646121308838</v>
      </c>
    </row>
    <row r="220" spans="1:9" ht="15.75" thickBot="1">
      <c r="A220" s="527"/>
      <c r="B220" s="528"/>
      <c r="C220" s="523" t="s">
        <v>464</v>
      </c>
      <c r="D220" s="523" t="s">
        <v>162</v>
      </c>
      <c r="E220" s="526">
        <v>23000</v>
      </c>
      <c r="F220" s="1363">
        <v>46792.9</v>
      </c>
      <c r="G220" s="1364">
        <v>10950</v>
      </c>
      <c r="H220" s="1365">
        <f t="shared" si="8"/>
        <v>47.608695652173914</v>
      </c>
      <c r="I220" s="1366">
        <f t="shared" si="9"/>
        <v>23.400986047028503</v>
      </c>
    </row>
    <row r="221" spans="1:9" ht="16.5" thickBot="1">
      <c r="A221" s="1598" t="s">
        <v>90</v>
      </c>
      <c r="B221" s="1599"/>
      <c r="C221" s="1599"/>
      <c r="D221" s="1600"/>
      <c r="E221" s="103">
        <f>E161+E178+E213</f>
        <v>198674</v>
      </c>
      <c r="F221" s="1455">
        <f>F161+F178+F213</f>
        <v>279803.5</v>
      </c>
      <c r="G221" s="94">
        <f>G161+G178+G213</f>
        <v>112489.8</v>
      </c>
      <c r="H221" s="1456">
        <f>G221/E221*100</f>
        <v>56.620292539537132</v>
      </c>
      <c r="I221" s="1457">
        <f>G221/F221*100</f>
        <v>40.203142562548358</v>
      </c>
    </row>
    <row r="222" spans="1:9" ht="15.75" thickBot="1">
      <c r="A222" s="104"/>
      <c r="B222" s="105"/>
      <c r="C222" s="105"/>
      <c r="D222" s="105"/>
      <c r="E222" s="106"/>
      <c r="F222" s="1478"/>
      <c r="G222" s="1479"/>
      <c r="H222" s="1480"/>
      <c r="I222" s="1480"/>
    </row>
    <row r="223" spans="1:9" ht="16.5" thickBot="1">
      <c r="A223" s="1598" t="s">
        <v>91</v>
      </c>
      <c r="B223" s="1599"/>
      <c r="C223" s="1599"/>
      <c r="D223" s="1600"/>
      <c r="E223" s="94">
        <f>E128+E221</f>
        <v>385450</v>
      </c>
      <c r="F223" s="1455">
        <f>F128+F221</f>
        <v>534801.19999999995</v>
      </c>
      <c r="G223" s="94">
        <f>G128+G221</f>
        <v>342871.8</v>
      </c>
      <c r="H223" s="1456">
        <f>G223/E223*100</f>
        <v>88.953638604228829</v>
      </c>
      <c r="I223" s="1457">
        <f>G223/F223*100</f>
        <v>64.11201021987236</v>
      </c>
    </row>
  </sheetData>
  <mergeCells count="5">
    <mergeCell ref="A223:D223"/>
    <mergeCell ref="A6:I6"/>
    <mergeCell ref="A128:D128"/>
    <mergeCell ref="B178:C178"/>
    <mergeCell ref="A221:D221"/>
  </mergeCells>
  <phoneticPr fontId="0" type="noConversion"/>
  <pageMargins left="0.31496062992125984" right="0" top="0.19685039370078741" bottom="0" header="0" footer="0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35"/>
  <sheetViews>
    <sheetView topLeftCell="A112" workbookViewId="0">
      <selection activeCell="K121" sqref="K121"/>
    </sheetView>
  </sheetViews>
  <sheetFormatPr defaultRowHeight="15"/>
  <cols>
    <col min="3" max="3" width="49.140625" customWidth="1"/>
    <col min="4" max="4" width="52.140625" customWidth="1"/>
    <col min="5" max="5" width="12.28515625" customWidth="1"/>
    <col min="6" max="6" width="15.42578125" customWidth="1"/>
    <col min="7" max="7" width="11.7109375" customWidth="1"/>
  </cols>
  <sheetData>
    <row r="1" spans="1:9">
      <c r="G1" s="107"/>
      <c r="H1" s="108"/>
    </row>
    <row r="2" spans="1:9" ht="18">
      <c r="A2" s="11" t="s">
        <v>218</v>
      </c>
      <c r="C2" s="12"/>
      <c r="D2" s="11"/>
      <c r="G2" s="107"/>
      <c r="H2" s="108"/>
    </row>
    <row r="3" spans="1:9" ht="18">
      <c r="A3" s="11"/>
      <c r="C3" s="12"/>
      <c r="D3" s="11"/>
      <c r="G3" s="107"/>
      <c r="H3" s="108"/>
    </row>
    <row r="4" spans="1:9" ht="15.75" thickBot="1">
      <c r="E4" s="13"/>
      <c r="G4" s="107"/>
      <c r="H4" s="108"/>
      <c r="I4" s="14" t="s">
        <v>622</v>
      </c>
    </row>
    <row r="5" spans="1:9" ht="15" customHeight="1">
      <c r="A5" s="109" t="s">
        <v>6</v>
      </c>
      <c r="B5" s="110" t="s">
        <v>7</v>
      </c>
      <c r="C5" s="111" t="s">
        <v>8</v>
      </c>
      <c r="D5" s="110"/>
      <c r="E5" s="25" t="s">
        <v>9</v>
      </c>
      <c r="F5" s="15" t="s">
        <v>10</v>
      </c>
      <c r="G5" s="112" t="s">
        <v>11</v>
      </c>
      <c r="H5" s="113" t="s">
        <v>12</v>
      </c>
      <c r="I5" s="114" t="s">
        <v>12</v>
      </c>
    </row>
    <row r="6" spans="1:9" ht="15" customHeight="1">
      <c r="A6" s="115" t="s">
        <v>13</v>
      </c>
      <c r="B6" s="116" t="s">
        <v>14</v>
      </c>
      <c r="C6" s="117" t="s">
        <v>15</v>
      </c>
      <c r="D6" s="118" t="s">
        <v>16</v>
      </c>
      <c r="E6" s="29" t="s">
        <v>17</v>
      </c>
      <c r="F6" s="19" t="s">
        <v>18</v>
      </c>
      <c r="G6" s="119" t="s">
        <v>602</v>
      </c>
      <c r="H6" s="120" t="s">
        <v>19</v>
      </c>
      <c r="I6" s="121" t="s">
        <v>20</v>
      </c>
    </row>
    <row r="7" spans="1:9" ht="15" customHeight="1" thickBot="1">
      <c r="A7" s="122" t="s">
        <v>21</v>
      </c>
      <c r="B7" s="123" t="s">
        <v>22</v>
      </c>
      <c r="C7" s="124"/>
      <c r="D7" s="125"/>
      <c r="E7" s="33" t="s">
        <v>23</v>
      </c>
      <c r="F7" s="21" t="s">
        <v>23</v>
      </c>
      <c r="G7" s="126"/>
      <c r="H7" s="127"/>
      <c r="I7" s="128"/>
    </row>
    <row r="8" spans="1:9" ht="15.75">
      <c r="A8" s="129" t="s">
        <v>24</v>
      </c>
      <c r="B8" s="130"/>
      <c r="C8" s="130"/>
      <c r="D8" s="131"/>
      <c r="E8" s="23"/>
      <c r="F8" s="23"/>
      <c r="G8" s="132"/>
      <c r="H8" s="133"/>
      <c r="I8" s="134"/>
    </row>
    <row r="9" spans="1:9">
      <c r="A9" s="583" t="s">
        <v>219</v>
      </c>
      <c r="B9" s="1624" t="s">
        <v>220</v>
      </c>
      <c r="C9" s="1625"/>
      <c r="D9" s="534"/>
      <c r="E9" s="584">
        <f>SUM(E10:E18)</f>
        <v>815</v>
      </c>
      <c r="F9" s="1031">
        <f>SUM(F10:F18)</f>
        <v>3960.3</v>
      </c>
      <c r="G9" s="584">
        <f>SUM(G10:G18)</f>
        <v>898</v>
      </c>
      <c r="H9" s="1032">
        <f>G9/E9*100</f>
        <v>110.18404907975462</v>
      </c>
      <c r="I9" s="1014">
        <f t="shared" ref="I9:I18" si="0">G9/F9*100</f>
        <v>22.675049869959345</v>
      </c>
    </row>
    <row r="10" spans="1:9">
      <c r="A10" s="923"/>
      <c r="B10" s="1526"/>
      <c r="C10" s="563" t="s">
        <v>543</v>
      </c>
      <c r="D10" s="827" t="s">
        <v>222</v>
      </c>
      <c r="E10" s="537">
        <v>0</v>
      </c>
      <c r="F10" s="1033">
        <v>14.2</v>
      </c>
      <c r="G10" s="587">
        <v>14</v>
      </c>
      <c r="H10" s="1034"/>
      <c r="I10" s="1035">
        <f t="shared" si="0"/>
        <v>98.591549295774655</v>
      </c>
    </row>
    <row r="11" spans="1:9">
      <c r="A11" s="1626"/>
      <c r="B11" s="585"/>
      <c r="C11" s="362" t="s">
        <v>221</v>
      </c>
      <c r="D11" s="363" t="s">
        <v>222</v>
      </c>
      <c r="E11" s="384">
        <v>70</v>
      </c>
      <c r="F11" s="990">
        <v>70</v>
      </c>
      <c r="G11" s="1011">
        <v>37</v>
      </c>
      <c r="H11" s="1034">
        <f>G11/E11*100</f>
        <v>52.857142857142861</v>
      </c>
      <c r="I11" s="1035">
        <f t="shared" si="0"/>
        <v>52.857142857142861</v>
      </c>
    </row>
    <row r="12" spans="1:9">
      <c r="A12" s="1626"/>
      <c r="B12" s="586"/>
      <c r="C12" s="362" t="s">
        <v>223</v>
      </c>
      <c r="D12" s="363" t="s">
        <v>222</v>
      </c>
      <c r="E12" s="384">
        <v>440</v>
      </c>
      <c r="F12" s="990">
        <v>440</v>
      </c>
      <c r="G12" s="1011">
        <v>270</v>
      </c>
      <c r="H12" s="1034">
        <f>G12/E12*100</f>
        <v>61.363636363636367</v>
      </c>
      <c r="I12" s="1035">
        <f t="shared" si="0"/>
        <v>61.363636363636367</v>
      </c>
    </row>
    <row r="13" spans="1:9">
      <c r="A13" s="1626"/>
      <c r="B13" s="580"/>
      <c r="C13" s="362" t="s">
        <v>224</v>
      </c>
      <c r="D13" s="362" t="s">
        <v>222</v>
      </c>
      <c r="E13" s="386">
        <v>0</v>
      </c>
      <c r="F13" s="990">
        <v>3</v>
      </c>
      <c r="G13" s="1011">
        <v>2</v>
      </c>
      <c r="H13" s="1034"/>
      <c r="I13" s="1035">
        <f t="shared" si="0"/>
        <v>66.666666666666657</v>
      </c>
    </row>
    <row r="14" spans="1:9">
      <c r="A14" s="1626"/>
      <c r="B14" s="580"/>
      <c r="C14" s="362" t="s">
        <v>570</v>
      </c>
      <c r="D14" s="362" t="s">
        <v>222</v>
      </c>
      <c r="E14" s="386">
        <v>0</v>
      </c>
      <c r="F14" s="990">
        <v>300</v>
      </c>
      <c r="G14" s="1011">
        <v>300</v>
      </c>
      <c r="H14" s="1034"/>
      <c r="I14" s="1035">
        <f t="shared" si="0"/>
        <v>100</v>
      </c>
    </row>
    <row r="15" spans="1:9">
      <c r="A15" s="1626"/>
      <c r="B15" s="580"/>
      <c r="C15" s="362" t="s">
        <v>577</v>
      </c>
      <c r="D15" s="362" t="s">
        <v>222</v>
      </c>
      <c r="E15" s="386">
        <v>0</v>
      </c>
      <c r="F15" s="990">
        <v>0</v>
      </c>
      <c r="G15" s="1011">
        <v>0</v>
      </c>
      <c r="H15" s="1034"/>
      <c r="I15" s="1035"/>
    </row>
    <row r="16" spans="1:9">
      <c r="A16" s="1626"/>
      <c r="B16" s="586"/>
      <c r="C16" s="362" t="s">
        <v>225</v>
      </c>
      <c r="D16" s="362" t="s">
        <v>226</v>
      </c>
      <c r="E16" s="402">
        <v>0</v>
      </c>
      <c r="F16" s="1033">
        <v>2728.1</v>
      </c>
      <c r="G16" s="587">
        <v>16</v>
      </c>
      <c r="H16" s="1034"/>
      <c r="I16" s="1035">
        <f t="shared" si="0"/>
        <v>0.58648876507459402</v>
      </c>
    </row>
    <row r="17" spans="1:9">
      <c r="A17" s="1626"/>
      <c r="B17" s="580"/>
      <c r="C17" s="362" t="s">
        <v>227</v>
      </c>
      <c r="D17" s="363" t="s">
        <v>228</v>
      </c>
      <c r="E17" s="384">
        <v>5</v>
      </c>
      <c r="F17" s="990">
        <v>5</v>
      </c>
      <c r="G17" s="1011">
        <v>0</v>
      </c>
      <c r="H17" s="1034"/>
      <c r="I17" s="1035">
        <f t="shared" si="0"/>
        <v>0</v>
      </c>
    </row>
    <row r="18" spans="1:9">
      <c r="A18" s="1626"/>
      <c r="B18" s="580"/>
      <c r="C18" s="362" t="s">
        <v>229</v>
      </c>
      <c r="D18" s="406" t="s">
        <v>230</v>
      </c>
      <c r="E18" s="587">
        <v>300</v>
      </c>
      <c r="F18" s="1033">
        <v>400</v>
      </c>
      <c r="G18" s="587">
        <v>259</v>
      </c>
      <c r="H18" s="1034">
        <f>G18/E18*100</f>
        <v>86.333333333333329</v>
      </c>
      <c r="I18" s="1035">
        <f t="shared" si="0"/>
        <v>64.75</v>
      </c>
    </row>
    <row r="19" spans="1:9">
      <c r="A19" s="1627"/>
      <c r="B19" s="580"/>
      <c r="C19" s="582"/>
      <c r="D19" s="582"/>
      <c r="E19" s="552"/>
      <c r="F19" s="943"/>
      <c r="G19" s="945"/>
      <c r="H19" s="947"/>
      <c r="I19" s="956"/>
    </row>
    <row r="20" spans="1:9">
      <c r="A20" s="530" t="s">
        <v>231</v>
      </c>
      <c r="B20" s="589" t="s">
        <v>26</v>
      </c>
      <c r="C20" s="590"/>
      <c r="D20" s="591"/>
      <c r="E20" s="592">
        <f>E21</f>
        <v>250</v>
      </c>
      <c r="F20" s="1002">
        <f>F21</f>
        <v>250</v>
      </c>
      <c r="G20" s="592">
        <f>G21</f>
        <v>110</v>
      </c>
      <c r="H20" s="1017">
        <f>G20/E20*100</f>
        <v>44</v>
      </c>
      <c r="I20" s="1018">
        <f>G20/F20*100</f>
        <v>44</v>
      </c>
    </row>
    <row r="21" spans="1:9">
      <c r="A21" s="1619"/>
      <c r="B21" s="593"/>
      <c r="C21" s="579" t="s">
        <v>232</v>
      </c>
      <c r="D21" s="534" t="s">
        <v>233</v>
      </c>
      <c r="E21" s="594">
        <v>250</v>
      </c>
      <c r="F21" s="990">
        <v>250</v>
      </c>
      <c r="G21" s="1011">
        <v>110</v>
      </c>
      <c r="H21" s="1012">
        <f>G21/E21*100</f>
        <v>44</v>
      </c>
      <c r="I21" s="1019">
        <f>G21/F21*100</f>
        <v>44</v>
      </c>
    </row>
    <row r="22" spans="1:9" ht="15.75" thickBot="1">
      <c r="A22" s="1628"/>
      <c r="B22" s="595"/>
      <c r="C22" s="595"/>
      <c r="D22" s="595"/>
      <c r="E22" s="596"/>
      <c r="F22" s="950"/>
      <c r="G22" s="958"/>
      <c r="H22" s="959"/>
      <c r="I22" s="960"/>
    </row>
    <row r="47" spans="1:9" ht="15.75" thickBot="1">
      <c r="A47" s="135"/>
      <c r="B47" s="135"/>
      <c r="C47" s="135"/>
      <c r="D47" s="135"/>
      <c r="E47" s="135"/>
      <c r="F47" s="135"/>
      <c r="G47" s="135"/>
      <c r="H47" s="135"/>
      <c r="I47" s="135" t="s">
        <v>623</v>
      </c>
    </row>
    <row r="48" spans="1:9" ht="15" customHeight="1">
      <c r="A48" s="109" t="s">
        <v>6</v>
      </c>
      <c r="B48" s="110" t="s">
        <v>7</v>
      </c>
      <c r="C48" s="111" t="s">
        <v>8</v>
      </c>
      <c r="D48" s="110"/>
      <c r="E48" s="25" t="s">
        <v>9</v>
      </c>
      <c r="F48" s="15" t="s">
        <v>10</v>
      </c>
      <c r="G48" s="112" t="s">
        <v>11</v>
      </c>
      <c r="H48" s="113" t="s">
        <v>12</v>
      </c>
      <c r="I48" s="114" t="s">
        <v>12</v>
      </c>
    </row>
    <row r="49" spans="1:9" ht="15" customHeight="1">
      <c r="A49" s="115" t="s">
        <v>13</v>
      </c>
      <c r="B49" s="116" t="s">
        <v>14</v>
      </c>
      <c r="C49" s="117" t="s">
        <v>15</v>
      </c>
      <c r="D49" s="118" t="s">
        <v>16</v>
      </c>
      <c r="E49" s="29" t="s">
        <v>17</v>
      </c>
      <c r="F49" s="19" t="s">
        <v>18</v>
      </c>
      <c r="G49" s="119" t="s">
        <v>602</v>
      </c>
      <c r="H49" s="120" t="s">
        <v>19</v>
      </c>
      <c r="I49" s="121" t="s">
        <v>20</v>
      </c>
    </row>
    <row r="50" spans="1:9" ht="15" customHeight="1" thickBot="1">
      <c r="A50" s="122" t="s">
        <v>21</v>
      </c>
      <c r="B50" s="123" t="s">
        <v>22</v>
      </c>
      <c r="C50" s="124"/>
      <c r="D50" s="125"/>
      <c r="E50" s="33" t="s">
        <v>23</v>
      </c>
      <c r="F50" s="21" t="s">
        <v>23</v>
      </c>
      <c r="G50" s="126"/>
      <c r="H50" s="127"/>
      <c r="I50" s="128"/>
    </row>
    <row r="51" spans="1:9">
      <c r="A51" s="530" t="s">
        <v>234</v>
      </c>
      <c r="B51" s="1629" t="s">
        <v>235</v>
      </c>
      <c r="C51" s="1630"/>
      <c r="D51" s="531"/>
      <c r="E51" s="532">
        <f>E53+E57+E66+E72+E76+E86</f>
        <v>62308</v>
      </c>
      <c r="F51" s="1037">
        <f>SUM(F53+F57+F64+F66+F72+F76+F86+F89)</f>
        <v>76742.100000000006</v>
      </c>
      <c r="G51" s="532">
        <f>G53+G57+G64+G66+G72+G76+G86+G89</f>
        <v>73355</v>
      </c>
      <c r="H51" s="1038">
        <f>G51/E51*100</f>
        <v>117.7296655325159</v>
      </c>
      <c r="I51" s="1039">
        <f>G51/F51*100</f>
        <v>95.586386090555237</v>
      </c>
    </row>
    <row r="52" spans="1:9">
      <c r="A52" s="1619"/>
      <c r="B52" s="533"/>
      <c r="C52" s="534"/>
      <c r="D52" s="535"/>
      <c r="E52" s="536"/>
      <c r="F52" s="990"/>
      <c r="G52" s="1011"/>
      <c r="H52" s="1038"/>
      <c r="I52" s="1099"/>
    </row>
    <row r="53" spans="1:9">
      <c r="A53" s="1620"/>
      <c r="B53" s="533"/>
      <c r="C53" s="534" t="s">
        <v>236</v>
      </c>
      <c r="D53" s="535" t="s">
        <v>237</v>
      </c>
      <c r="E53" s="537">
        <f>SUM(E54:E55)</f>
        <v>100</v>
      </c>
      <c r="F53" s="992">
        <f>SUM(F54:F55)</f>
        <v>120</v>
      </c>
      <c r="G53" s="402">
        <f>SUM(G54:G55)</f>
        <v>58</v>
      </c>
      <c r="H53" s="1040">
        <f t="shared" ref="H53:H67" si="1">G53/E53*100</f>
        <v>57.999999999999993</v>
      </c>
      <c r="I53" s="1019">
        <f>G53/F53*100</f>
        <v>48.333333333333336</v>
      </c>
    </row>
    <row r="54" spans="1:9">
      <c r="A54" s="1620"/>
      <c r="B54" s="533"/>
      <c r="C54" s="534"/>
      <c r="D54" s="538" t="s">
        <v>238</v>
      </c>
      <c r="E54" s="539">
        <v>70</v>
      </c>
      <c r="F54" s="1041">
        <v>70</v>
      </c>
      <c r="G54" s="1042">
        <v>30</v>
      </c>
      <c r="H54" s="1043">
        <f t="shared" si="1"/>
        <v>42.857142857142854</v>
      </c>
      <c r="I54" s="1044">
        <f t="shared" ref="I54:I62" si="2">G54/F54*100</f>
        <v>42.857142857142854</v>
      </c>
    </row>
    <row r="55" spans="1:9">
      <c r="A55" s="1620"/>
      <c r="B55" s="533"/>
      <c r="C55" s="534"/>
      <c r="D55" s="538" t="s">
        <v>239</v>
      </c>
      <c r="E55" s="539">
        <v>30</v>
      </c>
      <c r="F55" s="1041">
        <v>50</v>
      </c>
      <c r="G55" s="1042">
        <v>28</v>
      </c>
      <c r="H55" s="1043">
        <f t="shared" si="1"/>
        <v>93.333333333333329</v>
      </c>
      <c r="I55" s="1044">
        <f t="shared" si="2"/>
        <v>56.000000000000007</v>
      </c>
    </row>
    <row r="56" spans="1:9">
      <c r="A56" s="1620"/>
      <c r="B56" s="533"/>
      <c r="C56" s="534"/>
      <c r="D56" s="538"/>
      <c r="E56" s="539"/>
      <c r="F56" s="1041"/>
      <c r="G56" s="1042"/>
      <c r="H56" s="1043"/>
      <c r="I56" s="1044"/>
    </row>
    <row r="57" spans="1:9">
      <c r="A57" s="1620"/>
      <c r="B57" s="533"/>
      <c r="C57" s="534" t="s">
        <v>240</v>
      </c>
      <c r="D57" s="540" t="s">
        <v>241</v>
      </c>
      <c r="E57" s="537">
        <f>SUM(E58:E65)</f>
        <v>400</v>
      </c>
      <c r="F57" s="992">
        <f>SUM(F58:F62)</f>
        <v>1850</v>
      </c>
      <c r="G57" s="402">
        <f>SUM(G58:G62)</f>
        <v>1109</v>
      </c>
      <c r="H57" s="1040">
        <f t="shared" si="1"/>
        <v>277.25</v>
      </c>
      <c r="I57" s="1019">
        <f t="shared" si="2"/>
        <v>59.945945945945944</v>
      </c>
    </row>
    <row r="58" spans="1:9">
      <c r="A58" s="1620"/>
      <c r="B58" s="533"/>
      <c r="C58" s="534" t="s">
        <v>242</v>
      </c>
      <c r="D58" s="541" t="s">
        <v>243</v>
      </c>
      <c r="E58" s="539">
        <v>5</v>
      </c>
      <c r="F58" s="1041">
        <v>0</v>
      </c>
      <c r="G58" s="1042">
        <v>0</v>
      </c>
      <c r="H58" s="1043">
        <f t="shared" si="1"/>
        <v>0</v>
      </c>
      <c r="I58" s="1044"/>
    </row>
    <row r="59" spans="1:9">
      <c r="A59" s="1620"/>
      <c r="B59" s="533"/>
      <c r="C59" s="534"/>
      <c r="D59" s="541" t="s">
        <v>244</v>
      </c>
      <c r="E59" s="539">
        <v>20</v>
      </c>
      <c r="F59" s="1041">
        <v>0</v>
      </c>
      <c r="G59" s="1042">
        <v>0</v>
      </c>
      <c r="H59" s="1043">
        <f t="shared" si="1"/>
        <v>0</v>
      </c>
      <c r="I59" s="1044"/>
    </row>
    <row r="60" spans="1:9">
      <c r="A60" s="1620"/>
      <c r="B60" s="533"/>
      <c r="C60" s="534"/>
      <c r="D60" s="541" t="s">
        <v>245</v>
      </c>
      <c r="E60" s="539">
        <v>25</v>
      </c>
      <c r="F60" s="1041">
        <v>0</v>
      </c>
      <c r="G60" s="1042">
        <v>0</v>
      </c>
      <c r="H60" s="1043">
        <f t="shared" si="1"/>
        <v>0</v>
      </c>
      <c r="I60" s="1044"/>
    </row>
    <row r="61" spans="1:9">
      <c r="A61" s="1620"/>
      <c r="B61" s="533"/>
      <c r="C61" s="534"/>
      <c r="D61" s="541" t="s">
        <v>246</v>
      </c>
      <c r="E61" s="539">
        <v>350</v>
      </c>
      <c r="F61" s="1041">
        <v>450</v>
      </c>
      <c r="G61" s="1042">
        <v>409</v>
      </c>
      <c r="H61" s="1043">
        <f t="shared" si="1"/>
        <v>116.85714285714286</v>
      </c>
      <c r="I61" s="1044">
        <f t="shared" si="2"/>
        <v>90.888888888888886</v>
      </c>
    </row>
    <row r="62" spans="1:9">
      <c r="A62" s="1620"/>
      <c r="B62" s="533"/>
      <c r="C62" s="542" t="s">
        <v>247</v>
      </c>
      <c r="D62" s="543" t="s">
        <v>248</v>
      </c>
      <c r="E62" s="539">
        <v>0</v>
      </c>
      <c r="F62" s="1041">
        <v>1400</v>
      </c>
      <c r="G62" s="1042">
        <v>700</v>
      </c>
      <c r="H62" s="1043"/>
      <c r="I62" s="1044">
        <f t="shared" si="2"/>
        <v>50</v>
      </c>
    </row>
    <row r="63" spans="1:9">
      <c r="A63" s="1620"/>
      <c r="B63" s="533"/>
      <c r="C63" s="542"/>
      <c r="D63" s="543"/>
      <c r="E63" s="539"/>
      <c r="F63" s="992"/>
      <c r="G63" s="402"/>
      <c r="H63" s="1040"/>
      <c r="I63" s="1531"/>
    </row>
    <row r="64" spans="1:9">
      <c r="A64" s="1620"/>
      <c r="B64" s="533"/>
      <c r="C64" s="534" t="s">
        <v>249</v>
      </c>
      <c r="D64" s="544" t="s">
        <v>250</v>
      </c>
      <c r="E64" s="537">
        <v>0</v>
      </c>
      <c r="F64" s="992">
        <v>327</v>
      </c>
      <c r="G64" s="402">
        <v>261</v>
      </c>
      <c r="H64" s="1040"/>
      <c r="I64" s="1019">
        <f>G64/F64*100</f>
        <v>79.816513761467888</v>
      </c>
    </row>
    <row r="65" spans="1:9">
      <c r="A65" s="1620"/>
      <c r="B65" s="533"/>
      <c r="C65" s="534"/>
      <c r="D65" s="544"/>
      <c r="E65" s="537"/>
      <c r="F65" s="992"/>
      <c r="G65" s="402"/>
      <c r="H65" s="1040"/>
      <c r="I65" s="1019"/>
    </row>
    <row r="66" spans="1:9">
      <c r="A66" s="1620"/>
      <c r="B66" s="545"/>
      <c r="C66" s="546"/>
      <c r="D66" s="547" t="s">
        <v>251</v>
      </c>
      <c r="E66" s="548">
        <f>SUM(E67:E70)</f>
        <v>308</v>
      </c>
      <c r="F66" s="998">
        <f>SUM(F67:F70)</f>
        <v>208</v>
      </c>
      <c r="G66" s="1009">
        <f>SUM(G67:G70)</f>
        <v>92</v>
      </c>
      <c r="H66" s="1040">
        <f t="shared" si="1"/>
        <v>29.870129870129869</v>
      </c>
      <c r="I66" s="1045">
        <f>G66/F66*100</f>
        <v>44.230769230769226</v>
      </c>
    </row>
    <row r="67" spans="1:9">
      <c r="A67" s="1620"/>
      <c r="B67" s="549"/>
      <c r="C67" s="542" t="s">
        <v>252</v>
      </c>
      <c r="D67" s="550" t="s">
        <v>253</v>
      </c>
      <c r="E67" s="551">
        <v>8</v>
      </c>
      <c r="F67" s="1046">
        <v>8</v>
      </c>
      <c r="G67" s="1047">
        <v>7</v>
      </c>
      <c r="H67" s="1048">
        <f t="shared" si="1"/>
        <v>87.5</v>
      </c>
      <c r="I67" s="1049">
        <f>G67/F67*100</f>
        <v>87.5</v>
      </c>
    </row>
    <row r="68" spans="1:9">
      <c r="A68" s="1620"/>
      <c r="B68" s="549"/>
      <c r="C68" s="542" t="s">
        <v>254</v>
      </c>
      <c r="D68" s="550"/>
      <c r="E68" s="551"/>
      <c r="F68" s="1046"/>
      <c r="G68" s="1047"/>
      <c r="H68" s="1048"/>
      <c r="I68" s="1049"/>
    </row>
    <row r="69" spans="1:9">
      <c r="A69" s="1620"/>
      <c r="B69" s="549"/>
      <c r="C69" s="542" t="s">
        <v>255</v>
      </c>
      <c r="D69" s="550"/>
      <c r="E69" s="551"/>
      <c r="F69" s="1046"/>
      <c r="G69" s="1047"/>
      <c r="H69" s="1048"/>
      <c r="I69" s="1049"/>
    </row>
    <row r="70" spans="1:9">
      <c r="A70" s="1620"/>
      <c r="B70" s="533"/>
      <c r="C70" s="542" t="s">
        <v>256</v>
      </c>
      <c r="D70" s="541" t="s">
        <v>257</v>
      </c>
      <c r="E70" s="539">
        <v>300</v>
      </c>
      <c r="F70" s="1041">
        <v>200</v>
      </c>
      <c r="G70" s="1042">
        <v>85</v>
      </c>
      <c r="H70" s="1050">
        <f>G70/E70*100</f>
        <v>28.333333333333332</v>
      </c>
      <c r="I70" s="1044">
        <f>G70/F70*100</f>
        <v>42.5</v>
      </c>
    </row>
    <row r="71" spans="1:9">
      <c r="A71" s="1620"/>
      <c r="B71" s="533"/>
      <c r="C71" s="542"/>
      <c r="D71" s="540"/>
      <c r="E71" s="552"/>
      <c r="F71" s="992"/>
      <c r="G71" s="402"/>
      <c r="H71" s="995"/>
      <c r="I71" s="1019"/>
    </row>
    <row r="72" spans="1:9">
      <c r="A72" s="1620"/>
      <c r="B72" s="545"/>
      <c r="C72" s="553"/>
      <c r="D72" s="547" t="s">
        <v>258</v>
      </c>
      <c r="E72" s="548">
        <f>SUM(E73:E74)</f>
        <v>16000</v>
      </c>
      <c r="F72" s="998">
        <f>SUM(F73:F74)</f>
        <v>17109.400000000001</v>
      </c>
      <c r="G72" s="1009">
        <f>SUM(G73:G74)</f>
        <v>17109</v>
      </c>
      <c r="H72" s="994">
        <f>G72/E72*100</f>
        <v>106.93125000000001</v>
      </c>
      <c r="I72" s="1045">
        <f>G72/F72*100</f>
        <v>99.997662103872713</v>
      </c>
    </row>
    <row r="73" spans="1:9">
      <c r="A73" s="1620"/>
      <c r="B73" s="554">
        <v>501</v>
      </c>
      <c r="C73" s="541" t="s">
        <v>259</v>
      </c>
      <c r="D73" s="555" t="s">
        <v>260</v>
      </c>
      <c r="E73" s="551">
        <v>16000</v>
      </c>
      <c r="F73" s="1046">
        <v>16007</v>
      </c>
      <c r="G73" s="1047">
        <v>16007</v>
      </c>
      <c r="H73" s="1051">
        <f>G73/E73*100</f>
        <v>100.04375</v>
      </c>
      <c r="I73" s="1049">
        <f>G73/F73*100</f>
        <v>100</v>
      </c>
    </row>
    <row r="74" spans="1:9">
      <c r="A74" s="1620"/>
      <c r="B74" s="556"/>
      <c r="C74" s="557" t="s">
        <v>261</v>
      </c>
      <c r="D74" s="558" t="s">
        <v>478</v>
      </c>
      <c r="E74" s="559">
        <v>0</v>
      </c>
      <c r="F74" s="1052">
        <v>1102.4000000000001</v>
      </c>
      <c r="G74" s="1053">
        <v>1102</v>
      </c>
      <c r="H74" s="1054"/>
      <c r="I74" s="1049">
        <f>G74/F74*100</f>
        <v>99.963715529753259</v>
      </c>
    </row>
    <row r="75" spans="1:9">
      <c r="A75" s="1620"/>
      <c r="B75" s="547"/>
      <c r="C75" s="546"/>
      <c r="D75" s="560"/>
      <c r="E75" s="561"/>
      <c r="F75" s="992"/>
      <c r="G75" s="402"/>
      <c r="H75" s="995"/>
      <c r="I75" s="1019"/>
    </row>
    <row r="76" spans="1:9">
      <c r="A76" s="1620"/>
      <c r="B76" s="562"/>
      <c r="C76" s="562"/>
      <c r="D76" s="563" t="s">
        <v>262</v>
      </c>
      <c r="E76" s="564">
        <f>SUM(E78:E84)</f>
        <v>45500</v>
      </c>
      <c r="F76" s="1178">
        <f>SUM(F78:F84)</f>
        <v>55663.199999999997</v>
      </c>
      <c r="G76" s="564">
        <f>SUM(G78:G84)</f>
        <v>53664</v>
      </c>
      <c r="H76" s="1055">
        <f>G76/E76*100</f>
        <v>117.94285714285715</v>
      </c>
      <c r="I76" s="1056">
        <f>G76/F76*100</f>
        <v>96.408399085931109</v>
      </c>
    </row>
    <row r="77" spans="1:9">
      <c r="A77" s="1620"/>
      <c r="B77" s="565"/>
      <c r="C77" s="565"/>
      <c r="D77" s="566" t="s">
        <v>263</v>
      </c>
      <c r="E77" s="567"/>
      <c r="F77" s="1057"/>
      <c r="G77" s="1532"/>
      <c r="H77" s="1533"/>
      <c r="I77" s="1534"/>
    </row>
    <row r="78" spans="1:9">
      <c r="A78" s="1620"/>
      <c r="B78" s="568" t="s">
        <v>264</v>
      </c>
      <c r="C78" s="569" t="s">
        <v>265</v>
      </c>
      <c r="D78" s="1058" t="s">
        <v>260</v>
      </c>
      <c r="E78" s="551">
        <v>45500</v>
      </c>
      <c r="F78" s="1046">
        <v>48408.6</v>
      </c>
      <c r="G78" s="1047">
        <v>48409</v>
      </c>
      <c r="H78" s="1059">
        <f>G78/E78*100</f>
        <v>106.3934065934066</v>
      </c>
      <c r="I78" s="1049">
        <f>G78/F78*100</f>
        <v>100.00082629945919</v>
      </c>
    </row>
    <row r="79" spans="1:9">
      <c r="A79" s="1620"/>
      <c r="B79" s="556"/>
      <c r="C79" s="570" t="s">
        <v>266</v>
      </c>
      <c r="D79" s="1060"/>
      <c r="E79" s="1061"/>
      <c r="F79" s="1061"/>
      <c r="G79" s="1535"/>
      <c r="H79" s="1535"/>
      <c r="I79" s="1536"/>
    </row>
    <row r="80" spans="1:9">
      <c r="A80" s="1620"/>
      <c r="B80" s="571"/>
      <c r="C80" s="543" t="s">
        <v>553</v>
      </c>
      <c r="D80" s="558" t="s">
        <v>478</v>
      </c>
      <c r="E80" s="559">
        <v>0</v>
      </c>
      <c r="F80" s="1052">
        <v>2041.5</v>
      </c>
      <c r="G80" s="1053">
        <v>2042</v>
      </c>
      <c r="H80" s="1065"/>
      <c r="I80" s="1019">
        <f>G80/F80*100</f>
        <v>100.02449179524859</v>
      </c>
    </row>
    <row r="81" spans="1:9">
      <c r="A81" s="1620"/>
      <c r="B81" s="571"/>
      <c r="C81" s="572" t="s">
        <v>569</v>
      </c>
      <c r="D81" s="1062"/>
      <c r="E81" s="1063">
        <v>0</v>
      </c>
      <c r="F81" s="1041">
        <v>4000</v>
      </c>
      <c r="G81" s="1042">
        <v>2000</v>
      </c>
      <c r="H81" s="1050"/>
      <c r="I81" s="1044">
        <f>G81/F81*100</f>
        <v>50</v>
      </c>
    </row>
    <row r="82" spans="1:9">
      <c r="A82" s="1620"/>
      <c r="B82" s="573"/>
      <c r="C82" s="574" t="s">
        <v>267</v>
      </c>
      <c r="D82" s="543" t="s">
        <v>248</v>
      </c>
      <c r="E82" s="1179">
        <v>0</v>
      </c>
      <c r="F82" s="1041">
        <v>50</v>
      </c>
      <c r="G82" s="1042">
        <v>50</v>
      </c>
      <c r="H82" s="1050"/>
      <c r="I82" s="1044">
        <f>G82/F82*100</f>
        <v>100</v>
      </c>
    </row>
    <row r="83" spans="1:9">
      <c r="A83" s="1620"/>
      <c r="B83" s="573"/>
      <c r="C83" s="1061"/>
      <c r="D83" s="1061"/>
      <c r="E83" s="1061"/>
      <c r="F83" s="1061"/>
      <c r="G83" s="1535"/>
      <c r="H83" s="1535"/>
      <c r="I83" s="1536"/>
    </row>
    <row r="84" spans="1:9">
      <c r="A84" s="1620"/>
      <c r="B84" s="573"/>
      <c r="C84" s="574" t="s">
        <v>268</v>
      </c>
      <c r="D84" s="543"/>
      <c r="E84" s="1042">
        <v>0</v>
      </c>
      <c r="F84" s="1041">
        <v>1163.0999999999999</v>
      </c>
      <c r="G84" s="1042">
        <v>1163</v>
      </c>
      <c r="H84" s="1050"/>
      <c r="I84" s="1044">
        <f>G84/F84*100</f>
        <v>99.991402286991672</v>
      </c>
    </row>
    <row r="85" spans="1:9">
      <c r="A85" s="1620"/>
      <c r="B85" s="573"/>
      <c r="C85" s="574"/>
      <c r="D85" s="543"/>
      <c r="E85" s="1180"/>
      <c r="F85" s="1041"/>
      <c r="G85" s="1042"/>
      <c r="H85" s="1050"/>
      <c r="I85" s="1044"/>
    </row>
    <row r="86" spans="1:9">
      <c r="A86" s="1620"/>
      <c r="B86" s="575"/>
      <c r="C86" s="1061"/>
      <c r="D86" s="534" t="s">
        <v>270</v>
      </c>
      <c r="E86" s="587">
        <f>E87</f>
        <v>0</v>
      </c>
      <c r="F86" s="992">
        <f>SUM(F87:F88)</f>
        <v>1164.5</v>
      </c>
      <c r="G86" s="992">
        <f>SUM(G87:G88)</f>
        <v>832</v>
      </c>
      <c r="H86" s="995"/>
      <c r="I86" s="1019">
        <f>G86/F86*100</f>
        <v>71.446972949763847</v>
      </c>
    </row>
    <row r="87" spans="1:9">
      <c r="A87" s="1620"/>
      <c r="B87" s="575"/>
      <c r="C87" s="543" t="s">
        <v>269</v>
      </c>
      <c r="D87" s="704" t="s">
        <v>195</v>
      </c>
      <c r="E87" s="1063">
        <v>0</v>
      </c>
      <c r="F87" s="1041">
        <v>497.5</v>
      </c>
      <c r="G87" s="1042">
        <v>458</v>
      </c>
      <c r="H87" s="1050"/>
      <c r="I87" s="1044">
        <f>G87/F87*100</f>
        <v>92.060301507537687</v>
      </c>
    </row>
    <row r="88" spans="1:9">
      <c r="A88" s="1620"/>
      <c r="B88" s="577"/>
      <c r="C88" s="543" t="s">
        <v>547</v>
      </c>
      <c r="D88" s="704" t="s">
        <v>195</v>
      </c>
      <c r="E88" s="1063">
        <v>0</v>
      </c>
      <c r="F88" s="1041">
        <v>667</v>
      </c>
      <c r="G88" s="1042">
        <v>374</v>
      </c>
      <c r="H88" s="1050"/>
      <c r="I88" s="1044">
        <f>G88/F88*100</f>
        <v>56.071964017991007</v>
      </c>
    </row>
    <row r="89" spans="1:9">
      <c r="A89" s="1620"/>
      <c r="B89" s="577"/>
      <c r="C89" s="544" t="s">
        <v>271</v>
      </c>
      <c r="D89" s="787" t="s">
        <v>272</v>
      </c>
      <c r="E89" s="587">
        <v>0</v>
      </c>
      <c r="F89" s="992">
        <v>300</v>
      </c>
      <c r="G89" s="402">
        <v>230</v>
      </c>
      <c r="H89" s="995"/>
      <c r="I89" s="1019">
        <f>G89/F89*100</f>
        <v>76.666666666666671</v>
      </c>
    </row>
    <row r="90" spans="1:9" ht="15.75" thickBot="1">
      <c r="A90" s="1621"/>
      <c r="B90" s="580"/>
      <c r="C90" s="581"/>
      <c r="D90" s="582"/>
      <c r="E90" s="561"/>
      <c r="F90" s="990"/>
      <c r="G90" s="1011"/>
      <c r="H90" s="1012"/>
      <c r="I90" s="1186"/>
    </row>
    <row r="91" spans="1:9" ht="16.5" thickBot="1">
      <c r="A91" s="1618" t="s">
        <v>43</v>
      </c>
      <c r="B91" s="1622"/>
      <c r="C91" s="1623"/>
      <c r="D91" s="136"/>
      <c r="E91" s="137">
        <f>E9+E51+E20</f>
        <v>63373</v>
      </c>
      <c r="F91" s="1066">
        <f>F9+F51+F20</f>
        <v>80952.400000000009</v>
      </c>
      <c r="G91" s="137">
        <f>G9+G51+G20</f>
        <v>74363</v>
      </c>
      <c r="H91" s="1067">
        <f>G91/E91*100</f>
        <v>117.34177015448219</v>
      </c>
      <c r="I91" s="1068">
        <f>G91/F91*100</f>
        <v>91.860154856434136</v>
      </c>
    </row>
    <row r="94" spans="1:9">
      <c r="F94" s="138"/>
      <c r="G94" s="107"/>
      <c r="H94" s="108"/>
    </row>
    <row r="95" spans="1:9">
      <c r="F95" s="138"/>
      <c r="G95" s="107"/>
      <c r="H95" s="108"/>
    </row>
    <row r="96" spans="1:9">
      <c r="F96" s="138"/>
      <c r="G96" s="107"/>
      <c r="H96" s="108"/>
    </row>
    <row r="97" spans="1:9" ht="15.75" thickBot="1">
      <c r="F97" s="138"/>
      <c r="G97" s="107"/>
      <c r="H97" s="108"/>
      <c r="I97" s="14" t="s">
        <v>624</v>
      </c>
    </row>
    <row r="98" spans="1:9">
      <c r="A98" s="109" t="s">
        <v>6</v>
      </c>
      <c r="B98" s="110" t="s">
        <v>7</v>
      </c>
      <c r="C98" s="111" t="s">
        <v>8</v>
      </c>
      <c r="D98" s="110"/>
      <c r="E98" s="25" t="s">
        <v>9</v>
      </c>
      <c r="F98" s="139" t="s">
        <v>10</v>
      </c>
      <c r="G98" s="140" t="s">
        <v>11</v>
      </c>
      <c r="H98" s="113" t="s">
        <v>12</v>
      </c>
      <c r="I98" s="26" t="s">
        <v>12</v>
      </c>
    </row>
    <row r="99" spans="1:9">
      <c r="A99" s="115" t="s">
        <v>13</v>
      </c>
      <c r="B99" s="116" t="s">
        <v>14</v>
      </c>
      <c r="C99" s="117" t="s">
        <v>15</v>
      </c>
      <c r="D99" s="118" t="s">
        <v>16</v>
      </c>
      <c r="E99" s="29" t="s">
        <v>273</v>
      </c>
      <c r="F99" s="141" t="s">
        <v>18</v>
      </c>
      <c r="G99" s="142" t="s">
        <v>602</v>
      </c>
      <c r="H99" s="120" t="s">
        <v>19</v>
      </c>
      <c r="I99" s="30" t="s">
        <v>20</v>
      </c>
    </row>
    <row r="100" spans="1:9" ht="15" customHeight="1" thickBot="1">
      <c r="A100" s="122" t="s">
        <v>21</v>
      </c>
      <c r="B100" s="123" t="s">
        <v>22</v>
      </c>
      <c r="C100" s="124"/>
      <c r="D100" s="125"/>
      <c r="E100" s="33" t="s">
        <v>23</v>
      </c>
      <c r="F100" s="143" t="s">
        <v>23</v>
      </c>
      <c r="G100" s="144"/>
      <c r="H100" s="127"/>
      <c r="I100" s="35"/>
    </row>
    <row r="101" spans="1:9" ht="15.75">
      <c r="A101" s="129" t="s">
        <v>64</v>
      </c>
      <c r="B101" s="130"/>
      <c r="C101" s="130"/>
      <c r="D101" s="145"/>
      <c r="E101" s="23"/>
      <c r="F101" s="146"/>
      <c r="G101" s="132"/>
      <c r="H101" s="133"/>
      <c r="I101" s="147"/>
    </row>
    <row r="102" spans="1:9">
      <c r="A102" s="597" t="s">
        <v>234</v>
      </c>
      <c r="B102" s="1608" t="s">
        <v>235</v>
      </c>
      <c r="C102" s="1609"/>
      <c r="D102" s="598"/>
      <c r="E102" s="599">
        <f>SUM(E103:E125)</f>
        <v>88046</v>
      </c>
      <c r="F102" s="1069">
        <f>SUM(F103:F125)</f>
        <v>88646</v>
      </c>
      <c r="G102" s="599">
        <f>SUM(G103:G125)</f>
        <v>33682</v>
      </c>
      <c r="H102" s="1070">
        <f t="shared" ref="H102:H118" si="3">G102/E102*100</f>
        <v>38.255003066578837</v>
      </c>
      <c r="I102" s="1071">
        <f>G102/F102*100</f>
        <v>37.996074272950835</v>
      </c>
    </row>
    <row r="103" spans="1:9" ht="15" customHeight="1">
      <c r="A103" s="1610"/>
      <c r="B103" s="600" t="s">
        <v>274</v>
      </c>
      <c r="C103" s="601" t="s">
        <v>488</v>
      </c>
      <c r="D103" s="602" t="s">
        <v>251</v>
      </c>
      <c r="E103" s="603">
        <v>35</v>
      </c>
      <c r="F103" s="1072">
        <v>35</v>
      </c>
      <c r="G103" s="604">
        <v>0</v>
      </c>
      <c r="H103" s="1073">
        <f t="shared" si="3"/>
        <v>0</v>
      </c>
      <c r="I103" s="1074">
        <f>G103/F103*100</f>
        <v>0</v>
      </c>
    </row>
    <row r="104" spans="1:9" ht="15" customHeight="1">
      <c r="A104" s="1611"/>
      <c r="B104" s="605"/>
      <c r="C104" s="606" t="s">
        <v>487</v>
      </c>
      <c r="D104" s="607"/>
      <c r="E104" s="608"/>
      <c r="F104" s="1075"/>
      <c r="G104" s="609"/>
      <c r="H104" s="1076"/>
      <c r="I104" s="1077"/>
    </row>
    <row r="105" spans="1:9" ht="15" customHeight="1">
      <c r="A105" s="1611"/>
      <c r="B105" s="980" t="s">
        <v>275</v>
      </c>
      <c r="C105" s="601" t="s">
        <v>489</v>
      </c>
      <c r="D105" s="979" t="s">
        <v>251</v>
      </c>
      <c r="E105" s="603">
        <v>261</v>
      </c>
      <c r="F105" s="1004">
        <v>261</v>
      </c>
      <c r="G105" s="604">
        <v>236</v>
      </c>
      <c r="H105" s="1073">
        <f t="shared" si="3"/>
        <v>90.421455938697321</v>
      </c>
      <c r="I105" s="1078">
        <f t="shared" ref="I105:I114" si="4">G105/F105*100</f>
        <v>90.421455938697321</v>
      </c>
    </row>
    <row r="106" spans="1:9" ht="15" customHeight="1">
      <c r="A106" s="1611"/>
      <c r="B106" s="981"/>
      <c r="C106" s="606" t="s">
        <v>385</v>
      </c>
      <c r="D106" s="982"/>
      <c r="E106" s="608"/>
      <c r="F106" s="1007"/>
      <c r="G106" s="609"/>
      <c r="H106" s="1076"/>
      <c r="I106" s="1024"/>
    </row>
    <row r="107" spans="1:9" ht="15" customHeight="1">
      <c r="A107" s="1611"/>
      <c r="B107" s="600" t="s">
        <v>276</v>
      </c>
      <c r="C107" s="601" t="s">
        <v>491</v>
      </c>
      <c r="D107" s="602" t="s">
        <v>251</v>
      </c>
      <c r="E107" s="603">
        <v>6000</v>
      </c>
      <c r="F107" s="1004">
        <v>6000</v>
      </c>
      <c r="G107" s="604">
        <v>0</v>
      </c>
      <c r="H107" s="1073">
        <f t="shared" si="3"/>
        <v>0</v>
      </c>
      <c r="I107" s="1078">
        <f t="shared" si="4"/>
        <v>0</v>
      </c>
    </row>
    <row r="108" spans="1:9" ht="15" customHeight="1">
      <c r="A108" s="1611"/>
      <c r="B108" s="605"/>
      <c r="C108" s="606" t="s">
        <v>490</v>
      </c>
      <c r="D108" s="607"/>
      <c r="E108" s="608"/>
      <c r="F108" s="1007"/>
      <c r="G108" s="609"/>
      <c r="H108" s="1076"/>
      <c r="I108" s="1024"/>
    </row>
    <row r="109" spans="1:9" ht="15" customHeight="1">
      <c r="A109" s="1611"/>
      <c r="B109" s="600" t="s">
        <v>277</v>
      </c>
      <c r="C109" s="610" t="s">
        <v>278</v>
      </c>
      <c r="D109" s="602" t="s">
        <v>262</v>
      </c>
      <c r="E109" s="603">
        <v>1300</v>
      </c>
      <c r="F109" s="1004">
        <v>975</v>
      </c>
      <c r="G109" s="604">
        <v>931</v>
      </c>
      <c r="H109" s="1073">
        <f t="shared" si="3"/>
        <v>71.615384615384613</v>
      </c>
      <c r="I109" s="1078">
        <f t="shared" si="4"/>
        <v>95.487179487179489</v>
      </c>
    </row>
    <row r="110" spans="1:9" ht="15" customHeight="1">
      <c r="A110" s="1611"/>
      <c r="B110" s="605"/>
      <c r="C110" s="611"/>
      <c r="D110" s="607" t="s">
        <v>263</v>
      </c>
      <c r="E110" s="608"/>
      <c r="F110" s="1007"/>
      <c r="G110" s="609"/>
      <c r="H110" s="1076"/>
      <c r="I110" s="1024"/>
    </row>
    <row r="111" spans="1:9" ht="15" customHeight="1">
      <c r="A111" s="1611"/>
      <c r="B111" s="600" t="s">
        <v>279</v>
      </c>
      <c r="C111" s="601" t="s">
        <v>493</v>
      </c>
      <c r="D111" s="612" t="s">
        <v>251</v>
      </c>
      <c r="E111" s="603">
        <v>200</v>
      </c>
      <c r="F111" s="1004">
        <v>200</v>
      </c>
      <c r="G111" s="604">
        <v>0</v>
      </c>
      <c r="H111" s="1073">
        <f t="shared" si="3"/>
        <v>0</v>
      </c>
      <c r="I111" s="1078">
        <f>G111/F111*100</f>
        <v>0</v>
      </c>
    </row>
    <row r="112" spans="1:9" ht="15" customHeight="1">
      <c r="A112" s="1611"/>
      <c r="B112" s="605"/>
      <c r="C112" s="606" t="s">
        <v>492</v>
      </c>
      <c r="D112" s="613"/>
      <c r="E112" s="608"/>
      <c r="F112" s="1007"/>
      <c r="G112" s="609"/>
      <c r="H112" s="1076"/>
      <c r="I112" s="1024"/>
    </row>
    <row r="113" spans="1:9" ht="15" customHeight="1">
      <c r="A113" s="1611"/>
      <c r="B113" s="614" t="s">
        <v>280</v>
      </c>
      <c r="C113" s="615" t="s">
        <v>281</v>
      </c>
      <c r="D113" s="616" t="s">
        <v>251</v>
      </c>
      <c r="E113" s="617">
        <v>2500</v>
      </c>
      <c r="F113" s="1003">
        <v>3090</v>
      </c>
      <c r="G113" s="618">
        <v>1550</v>
      </c>
      <c r="H113" s="1079">
        <f t="shared" si="3"/>
        <v>62</v>
      </c>
      <c r="I113" s="1080">
        <f t="shared" si="4"/>
        <v>50.161812297734635</v>
      </c>
    </row>
    <row r="114" spans="1:9" ht="15" customHeight="1">
      <c r="A114" s="1611"/>
      <c r="B114" s="600" t="s">
        <v>282</v>
      </c>
      <c r="C114" s="601" t="s">
        <v>494</v>
      </c>
      <c r="D114" s="612" t="s">
        <v>251</v>
      </c>
      <c r="E114" s="603">
        <v>250</v>
      </c>
      <c r="F114" s="1004">
        <v>320</v>
      </c>
      <c r="G114" s="604">
        <v>315</v>
      </c>
      <c r="H114" s="1073">
        <f t="shared" si="3"/>
        <v>126</v>
      </c>
      <c r="I114" s="1078">
        <f t="shared" si="4"/>
        <v>98.4375</v>
      </c>
    </row>
    <row r="115" spans="1:9" ht="15" customHeight="1">
      <c r="A115" s="1611"/>
      <c r="B115" s="605"/>
      <c r="C115" s="606" t="s">
        <v>492</v>
      </c>
      <c r="D115" s="613"/>
      <c r="E115" s="608"/>
      <c r="F115" s="1007"/>
      <c r="G115" s="609"/>
      <c r="H115" s="1076"/>
      <c r="I115" s="1024"/>
    </row>
    <row r="116" spans="1:9" ht="15" customHeight="1">
      <c r="A116" s="1611"/>
      <c r="B116" s="619" t="s">
        <v>283</v>
      </c>
      <c r="C116" s="620" t="s">
        <v>503</v>
      </c>
      <c r="D116" s="621" t="s">
        <v>262</v>
      </c>
      <c r="E116" s="622">
        <v>303</v>
      </c>
      <c r="F116" s="1081">
        <v>303</v>
      </c>
      <c r="G116" s="623">
        <v>76</v>
      </c>
      <c r="H116" s="1073">
        <f t="shared" si="3"/>
        <v>25.082508250825082</v>
      </c>
      <c r="I116" s="1078">
        <f>G116/F116*100</f>
        <v>25.082508250825082</v>
      </c>
    </row>
    <row r="117" spans="1:9" ht="15" customHeight="1">
      <c r="A117" s="1611"/>
      <c r="B117" s="624"/>
      <c r="C117" s="625" t="s">
        <v>501</v>
      </c>
      <c r="D117" s="626" t="s">
        <v>263</v>
      </c>
      <c r="E117" s="627"/>
      <c r="F117" s="1082"/>
      <c r="G117" s="1083"/>
      <c r="H117" s="1076"/>
      <c r="I117" s="1024"/>
    </row>
    <row r="118" spans="1:9" ht="15" customHeight="1">
      <c r="A118" s="1611"/>
      <c r="B118" s="619" t="s">
        <v>284</v>
      </c>
      <c r="C118" s="620" t="s">
        <v>496</v>
      </c>
      <c r="D118" s="621" t="s">
        <v>262</v>
      </c>
      <c r="E118" s="628">
        <v>197</v>
      </c>
      <c r="F118" s="1081">
        <v>297</v>
      </c>
      <c r="G118" s="623">
        <v>138</v>
      </c>
      <c r="H118" s="1073">
        <f t="shared" si="3"/>
        <v>70.050761421319791</v>
      </c>
      <c r="I118" s="1078">
        <f>G118/F118*100</f>
        <v>46.464646464646464</v>
      </c>
    </row>
    <row r="119" spans="1:9" ht="15" customHeight="1">
      <c r="A119" s="1611"/>
      <c r="B119" s="624"/>
      <c r="C119" s="625" t="s">
        <v>495</v>
      </c>
      <c r="D119" s="626" t="s">
        <v>263</v>
      </c>
      <c r="E119" s="629"/>
      <c r="F119" s="1082"/>
      <c r="G119" s="1083"/>
      <c r="H119" s="1076"/>
      <c r="I119" s="1024"/>
    </row>
    <row r="120" spans="1:9">
      <c r="A120" s="1611"/>
      <c r="B120" s="630" t="s">
        <v>285</v>
      </c>
      <c r="C120" s="631" t="s">
        <v>286</v>
      </c>
      <c r="D120" s="632" t="s">
        <v>251</v>
      </c>
      <c r="E120" s="633">
        <v>0</v>
      </c>
      <c r="F120" s="1084">
        <v>1500</v>
      </c>
      <c r="G120" s="1085">
        <v>1430</v>
      </c>
      <c r="H120" s="1086"/>
      <c r="I120" s="1087">
        <f>G120/F120*100</f>
        <v>95.333333333333343</v>
      </c>
    </row>
    <row r="121" spans="1:9" ht="15" customHeight="1">
      <c r="A121" s="1611"/>
      <c r="B121" s="376" t="s">
        <v>287</v>
      </c>
      <c r="C121" s="634" t="s">
        <v>498</v>
      </c>
      <c r="D121" s="621" t="s">
        <v>262</v>
      </c>
      <c r="E121" s="635">
        <v>77000</v>
      </c>
      <c r="F121" s="1088">
        <v>75500</v>
      </c>
      <c r="G121" s="1089">
        <v>28850</v>
      </c>
      <c r="H121" s="1021">
        <f>G121/E121*100</f>
        <v>37.467532467532465</v>
      </c>
      <c r="I121" s="1090">
        <f>G121/F121*100</f>
        <v>38.211920529801326</v>
      </c>
    </row>
    <row r="122" spans="1:9" ht="15" customHeight="1">
      <c r="A122" s="1611"/>
      <c r="B122" s="376"/>
      <c r="C122" s="634" t="s">
        <v>497</v>
      </c>
      <c r="D122" s="626" t="s">
        <v>263</v>
      </c>
      <c r="E122" s="635"/>
      <c r="F122" s="1088"/>
      <c r="G122" s="1089"/>
      <c r="H122" s="1021"/>
      <c r="I122" s="1090"/>
    </row>
    <row r="123" spans="1:9" ht="15" customHeight="1">
      <c r="A123" s="1612"/>
      <c r="B123" s="985" t="s">
        <v>544</v>
      </c>
      <c r="C123" s="892" t="s">
        <v>545</v>
      </c>
      <c r="D123" s="647" t="s">
        <v>258</v>
      </c>
      <c r="E123" s="622">
        <v>0</v>
      </c>
      <c r="F123" s="1081">
        <v>165</v>
      </c>
      <c r="G123" s="623">
        <v>156</v>
      </c>
      <c r="H123" s="1025"/>
      <c r="I123" s="1078">
        <f>G123/F123*100</f>
        <v>94.545454545454547</v>
      </c>
    </row>
    <row r="124" spans="1:9" ht="15" customHeight="1">
      <c r="A124" s="1612"/>
      <c r="B124" s="984"/>
      <c r="C124" s="636" t="s">
        <v>546</v>
      </c>
      <c r="D124" s="650"/>
      <c r="E124" s="637"/>
      <c r="F124" s="1082"/>
      <c r="G124" s="1083"/>
      <c r="H124" s="1023"/>
      <c r="I124" s="1091"/>
    </row>
    <row r="125" spans="1:9">
      <c r="A125" s="1613"/>
      <c r="B125" s="1527"/>
      <c r="C125" s="638"/>
      <c r="D125" s="193"/>
      <c r="E125" s="639"/>
      <c r="F125" s="940"/>
      <c r="G125" s="946"/>
      <c r="H125" s="942"/>
      <c r="I125" s="952"/>
    </row>
    <row r="126" spans="1:9">
      <c r="A126" s="640" t="s">
        <v>231</v>
      </c>
      <c r="B126" s="641" t="s">
        <v>61</v>
      </c>
      <c r="C126" s="642"/>
      <c r="D126" s="643"/>
      <c r="E126" s="644">
        <f>E127+E129+E130+E131</f>
        <v>19969</v>
      </c>
      <c r="F126" s="1005">
        <f>F127+F129+F130+F131</f>
        <v>23162</v>
      </c>
      <c r="G126" s="644">
        <f>G127+G129+G130+G131</f>
        <v>756</v>
      </c>
      <c r="H126" s="1017">
        <f t="shared" ref="H126:H133" si="5">G126/E126*100</f>
        <v>3.7858680955480999</v>
      </c>
      <c r="I126" s="1020">
        <f t="shared" ref="I126:I133" si="6">G126/F126*100</f>
        <v>3.2639668422416031</v>
      </c>
    </row>
    <row r="127" spans="1:9" ht="15" customHeight="1">
      <c r="A127" s="1617"/>
      <c r="B127" s="645"/>
      <c r="C127" s="646" t="s">
        <v>500</v>
      </c>
      <c r="D127" s="647" t="s">
        <v>258</v>
      </c>
      <c r="E127" s="648">
        <v>500</v>
      </c>
      <c r="F127" s="1006">
        <v>500</v>
      </c>
      <c r="G127" s="648">
        <v>337</v>
      </c>
      <c r="H127" s="1021">
        <f t="shared" si="5"/>
        <v>67.400000000000006</v>
      </c>
      <c r="I127" s="1022">
        <f t="shared" si="6"/>
        <v>67.400000000000006</v>
      </c>
    </row>
    <row r="128" spans="1:9" ht="15" customHeight="1">
      <c r="A128" s="1611"/>
      <c r="B128" s="531"/>
      <c r="C128" s="649" t="s">
        <v>499</v>
      </c>
      <c r="D128" s="650"/>
      <c r="E128" s="609"/>
      <c r="F128" s="1007"/>
      <c r="G128" s="609"/>
      <c r="H128" s="1023"/>
      <c r="I128" s="1024"/>
    </row>
    <row r="129" spans="1:9">
      <c r="A129" s="1611"/>
      <c r="B129" s="531"/>
      <c r="C129" s="651" t="s">
        <v>479</v>
      </c>
      <c r="D129" s="652" t="s">
        <v>288</v>
      </c>
      <c r="E129" s="609">
        <v>500</v>
      </c>
      <c r="F129" s="1007">
        <v>500</v>
      </c>
      <c r="G129" s="609">
        <v>266</v>
      </c>
      <c r="H129" s="1021">
        <f t="shared" si="5"/>
        <v>53.2</v>
      </c>
      <c r="I129" s="1024">
        <f t="shared" si="6"/>
        <v>53.2</v>
      </c>
    </row>
    <row r="130" spans="1:9" ht="15" customHeight="1">
      <c r="A130" s="1611"/>
      <c r="B130" s="645"/>
      <c r="C130" s="651" t="s">
        <v>289</v>
      </c>
      <c r="D130" s="625" t="s">
        <v>233</v>
      </c>
      <c r="E130" s="618">
        <v>18000</v>
      </c>
      <c r="F130" s="1003">
        <v>21193</v>
      </c>
      <c r="G130" s="604">
        <v>149</v>
      </c>
      <c r="H130" s="1025">
        <f t="shared" si="5"/>
        <v>0.82777777777777783</v>
      </c>
      <c r="I130" s="1026">
        <f t="shared" si="6"/>
        <v>0.70306233190204315</v>
      </c>
    </row>
    <row r="131" spans="1:9" ht="15" customHeight="1">
      <c r="A131" s="1611"/>
      <c r="B131" s="545"/>
      <c r="C131" s="653" t="s">
        <v>502</v>
      </c>
      <c r="D131" s="654" t="s">
        <v>251</v>
      </c>
      <c r="E131" s="623">
        <v>969</v>
      </c>
      <c r="F131" s="1004">
        <v>969</v>
      </c>
      <c r="G131" s="604">
        <v>4</v>
      </c>
      <c r="H131" s="1025">
        <f t="shared" si="5"/>
        <v>0.41279669762641896</v>
      </c>
      <c r="I131" s="1022">
        <f t="shared" si="6"/>
        <v>0.41279669762641896</v>
      </c>
    </row>
    <row r="132" spans="1:9" ht="15" customHeight="1" thickBot="1">
      <c r="A132" s="983"/>
      <c r="B132" s="655"/>
      <c r="C132" s="656" t="s">
        <v>501</v>
      </c>
      <c r="D132" s="657"/>
      <c r="E132" s="658"/>
      <c r="F132" s="953"/>
      <c r="G132" s="1027"/>
      <c r="H132" s="1028"/>
      <c r="I132" s="1029"/>
    </row>
    <row r="133" spans="1:9" ht="16.5" thickBot="1">
      <c r="A133" s="1618" t="s">
        <v>90</v>
      </c>
      <c r="B133" s="1615"/>
      <c r="C133" s="1616"/>
      <c r="D133" s="136"/>
      <c r="E133" s="148">
        <f>E102+E126</f>
        <v>108015</v>
      </c>
      <c r="F133" s="1092">
        <f>F102+F126</f>
        <v>111808</v>
      </c>
      <c r="G133" s="148">
        <f>G102+G126</f>
        <v>34438</v>
      </c>
      <c r="H133" s="1093">
        <f t="shared" si="5"/>
        <v>31.882608896912469</v>
      </c>
      <c r="I133" s="1094">
        <f t="shared" si="6"/>
        <v>30.801016027475676</v>
      </c>
    </row>
    <row r="134" spans="1:9" ht="16.5" thickBot="1">
      <c r="A134" s="7"/>
      <c r="B134" s="7"/>
      <c r="C134" s="7"/>
      <c r="D134" s="7"/>
      <c r="E134" s="149"/>
      <c r="F134" s="954"/>
      <c r="G134" s="955"/>
      <c r="H134" s="1095"/>
      <c r="I134" s="1095"/>
    </row>
    <row r="135" spans="1:9" ht="16.5" thickBot="1">
      <c r="A135" s="1614" t="s">
        <v>91</v>
      </c>
      <c r="B135" s="1615"/>
      <c r="C135" s="1616"/>
      <c r="D135" s="38"/>
      <c r="E135" s="148">
        <f>E91+E133</f>
        <v>171388</v>
      </c>
      <c r="F135" s="1092">
        <f>F91+F133</f>
        <v>192760.40000000002</v>
      </c>
      <c r="G135" s="148">
        <f>G91+G133</f>
        <v>108801</v>
      </c>
      <c r="H135" s="1093">
        <f>G135/E135*100</f>
        <v>63.482274138212716</v>
      </c>
      <c r="I135" s="1094">
        <f>G135/F135*100</f>
        <v>56.443647139142683</v>
      </c>
    </row>
  </sheetData>
  <mergeCells count="11">
    <mergeCell ref="B9:C9"/>
    <mergeCell ref="A11:A19"/>
    <mergeCell ref="A21:A22"/>
    <mergeCell ref="B51:C51"/>
    <mergeCell ref="B102:C102"/>
    <mergeCell ref="A103:A125"/>
    <mergeCell ref="A135:C135"/>
    <mergeCell ref="A127:A131"/>
    <mergeCell ref="A133:C133"/>
    <mergeCell ref="A52:A90"/>
    <mergeCell ref="A91:C91"/>
  </mergeCells>
  <phoneticPr fontId="0" type="noConversion"/>
  <pageMargins left="0.31496062992125984" right="0" top="0.39370078740157483" bottom="0.19685039370078741" header="0" footer="0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48"/>
  <sheetViews>
    <sheetView topLeftCell="A2" zoomScaleNormal="100" workbookViewId="0">
      <selection activeCell="F49" sqref="F49"/>
    </sheetView>
  </sheetViews>
  <sheetFormatPr defaultRowHeight="15"/>
  <cols>
    <col min="2" max="2" width="10.28515625" customWidth="1"/>
    <col min="3" max="3" width="54.28515625" customWidth="1"/>
    <col min="4" max="4" width="42" customWidth="1"/>
    <col min="5" max="5" width="11.85546875" customWidth="1"/>
    <col min="6" max="6" width="15.140625" customWidth="1"/>
    <col min="7" max="8" width="11.140625" customWidth="1"/>
    <col min="9" max="9" width="10.85546875" customWidth="1"/>
  </cols>
  <sheetData>
    <row r="1" spans="1:9" ht="18">
      <c r="A1" s="150" t="s">
        <v>290</v>
      </c>
      <c r="B1" s="48"/>
      <c r="C1" s="151"/>
      <c r="D1" s="48"/>
      <c r="E1" s="48"/>
      <c r="F1" s="49"/>
      <c r="G1" s="50"/>
      <c r="H1" s="48"/>
      <c r="I1" s="48"/>
    </row>
    <row r="2" spans="1:9" ht="16.5" thickBot="1">
      <c r="A2" s="48"/>
      <c r="B2" s="150"/>
      <c r="C2" s="150"/>
      <c r="D2" s="48"/>
      <c r="E2" s="152"/>
      <c r="F2" s="49"/>
      <c r="G2" s="50"/>
      <c r="H2" s="48"/>
      <c r="I2" s="135" t="s">
        <v>625</v>
      </c>
    </row>
    <row r="3" spans="1:9">
      <c r="A3" s="79" t="s">
        <v>6</v>
      </c>
      <c r="B3" s="81" t="s">
        <v>7</v>
      </c>
      <c r="C3" s="80" t="s">
        <v>8</v>
      </c>
      <c r="D3" s="82"/>
      <c r="E3" s="153" t="s">
        <v>9</v>
      </c>
      <c r="F3" s="139" t="s">
        <v>10</v>
      </c>
      <c r="G3" s="154" t="s">
        <v>107</v>
      </c>
      <c r="H3" s="81" t="s">
        <v>108</v>
      </c>
      <c r="I3" s="155" t="s">
        <v>108</v>
      </c>
    </row>
    <row r="4" spans="1:9">
      <c r="A4" s="84" t="s">
        <v>13</v>
      </c>
      <c r="B4" s="86" t="s">
        <v>14</v>
      </c>
      <c r="C4" s="85" t="s">
        <v>15</v>
      </c>
      <c r="D4" s="87" t="s">
        <v>16</v>
      </c>
      <c r="E4" s="156" t="s">
        <v>291</v>
      </c>
      <c r="F4" s="141" t="s">
        <v>18</v>
      </c>
      <c r="G4" s="157" t="s">
        <v>109</v>
      </c>
      <c r="H4" s="86" t="s">
        <v>110</v>
      </c>
      <c r="I4" s="158" t="s">
        <v>110</v>
      </c>
    </row>
    <row r="5" spans="1:9" ht="15.75" thickBot="1">
      <c r="A5" s="159" t="s">
        <v>21</v>
      </c>
      <c r="B5" s="91" t="s">
        <v>22</v>
      </c>
      <c r="C5" s="96"/>
      <c r="D5" s="92"/>
      <c r="E5" s="160" t="s">
        <v>23</v>
      </c>
      <c r="F5" s="143" t="s">
        <v>23</v>
      </c>
      <c r="G5" s="161" t="s">
        <v>603</v>
      </c>
      <c r="H5" s="91" t="s">
        <v>19</v>
      </c>
      <c r="I5" s="162" t="s">
        <v>111</v>
      </c>
    </row>
    <row r="6" spans="1:9" ht="14.45" customHeight="1">
      <c r="A6" s="1639" t="s">
        <v>24</v>
      </c>
      <c r="B6" s="1640"/>
      <c r="C6" s="1640"/>
      <c r="D6" s="1640"/>
      <c r="E6" s="1640"/>
      <c r="F6" s="1640"/>
      <c r="G6" s="1640"/>
      <c r="H6" s="1640"/>
      <c r="I6" s="1641"/>
    </row>
    <row r="7" spans="1:9" ht="14.45" customHeight="1">
      <c r="A7" s="452" t="s">
        <v>292</v>
      </c>
      <c r="B7" s="1392" t="s">
        <v>202</v>
      </c>
      <c r="C7" s="413"/>
      <c r="D7" s="659"/>
      <c r="E7" s="660">
        <f>SUM(E8:E18)</f>
        <v>15990</v>
      </c>
      <c r="F7" s="1462">
        <f>SUM(F8:F20)</f>
        <v>17980.599999999999</v>
      </c>
      <c r="G7" s="1481">
        <f>SUM(G8:G20)</f>
        <v>16851</v>
      </c>
      <c r="H7" s="1385">
        <f t="shared" ref="H7:H18" si="0">(G7/E7)*100</f>
        <v>105.38461538461539</v>
      </c>
      <c r="I7" s="1386">
        <f t="shared" ref="I7:I20" si="1">(G7/F7)*100</f>
        <v>93.717673492541962</v>
      </c>
    </row>
    <row r="8" spans="1:9" ht="14.45" customHeight="1">
      <c r="A8" s="445"/>
      <c r="B8" s="661">
        <v>611</v>
      </c>
      <c r="C8" s="662" t="s">
        <v>293</v>
      </c>
      <c r="D8" s="663" t="s">
        <v>294</v>
      </c>
      <c r="E8" s="664">
        <v>1985</v>
      </c>
      <c r="F8" s="1470">
        <v>2024</v>
      </c>
      <c r="G8" s="1464">
        <v>1967</v>
      </c>
      <c r="H8" s="1467">
        <f t="shared" si="0"/>
        <v>99.09319899244332</v>
      </c>
      <c r="I8" s="1465">
        <f t="shared" si="1"/>
        <v>97.183794466403157</v>
      </c>
    </row>
    <row r="9" spans="1:9" ht="14.45" customHeight="1">
      <c r="A9" s="450"/>
      <c r="B9" s="665" t="s">
        <v>295</v>
      </c>
      <c r="C9" s="662" t="s">
        <v>296</v>
      </c>
      <c r="D9" s="666" t="s">
        <v>297</v>
      </c>
      <c r="E9" s="664">
        <v>2100</v>
      </c>
      <c r="F9" s="1470">
        <v>2283</v>
      </c>
      <c r="G9" s="1464">
        <v>2208</v>
      </c>
      <c r="H9" s="1467">
        <f t="shared" si="0"/>
        <v>105.14285714285714</v>
      </c>
      <c r="I9" s="1465">
        <f t="shared" si="1"/>
        <v>96.714848883048617</v>
      </c>
    </row>
    <row r="10" spans="1:9" ht="14.45" customHeight="1">
      <c r="A10" s="477"/>
      <c r="B10" s="665" t="s">
        <v>298</v>
      </c>
      <c r="C10" s="662" t="s">
        <v>299</v>
      </c>
      <c r="D10" s="666" t="s">
        <v>300</v>
      </c>
      <c r="E10" s="664">
        <v>4900</v>
      </c>
      <c r="F10" s="1470">
        <v>4700</v>
      </c>
      <c r="G10" s="1464">
        <v>4390</v>
      </c>
      <c r="H10" s="1467">
        <f t="shared" si="0"/>
        <v>89.591836734693871</v>
      </c>
      <c r="I10" s="1465">
        <f t="shared" si="1"/>
        <v>93.40425531914893</v>
      </c>
    </row>
    <row r="11" spans="1:9" ht="14.45" customHeight="1">
      <c r="A11" s="477"/>
      <c r="B11" s="478" t="s">
        <v>301</v>
      </c>
      <c r="C11" s="451" t="s">
        <v>302</v>
      </c>
      <c r="D11" s="447" t="s">
        <v>303</v>
      </c>
      <c r="E11" s="664">
        <v>220</v>
      </c>
      <c r="F11" s="1470">
        <v>220</v>
      </c>
      <c r="G11" s="1464">
        <v>198</v>
      </c>
      <c r="H11" s="1467">
        <f t="shared" si="0"/>
        <v>90</v>
      </c>
      <c r="I11" s="1465">
        <f t="shared" si="1"/>
        <v>90</v>
      </c>
    </row>
    <row r="12" spans="1:9" ht="14.45" customHeight="1">
      <c r="A12" s="477"/>
      <c r="B12" s="667"/>
      <c r="C12" s="457" t="s">
        <v>304</v>
      </c>
      <c r="D12" s="668" t="s">
        <v>305</v>
      </c>
      <c r="E12" s="669">
        <v>780</v>
      </c>
      <c r="F12" s="1470">
        <v>773.6</v>
      </c>
      <c r="G12" s="1464">
        <v>635</v>
      </c>
      <c r="H12" s="1467">
        <f t="shared" si="0"/>
        <v>81.410256410256409</v>
      </c>
      <c r="I12" s="1465">
        <f t="shared" si="1"/>
        <v>82.083764219234752</v>
      </c>
    </row>
    <row r="13" spans="1:9" ht="14.45" customHeight="1">
      <c r="A13" s="477"/>
      <c r="B13" s="665"/>
      <c r="C13" s="663" t="s">
        <v>306</v>
      </c>
      <c r="D13" s="663" t="s">
        <v>307</v>
      </c>
      <c r="E13" s="670">
        <v>260</v>
      </c>
      <c r="F13" s="1470">
        <v>70</v>
      </c>
      <c r="G13" s="1464">
        <v>11</v>
      </c>
      <c r="H13" s="1467">
        <f t="shared" si="0"/>
        <v>4.2307692307692308</v>
      </c>
      <c r="I13" s="1465">
        <f t="shared" si="1"/>
        <v>15.714285714285714</v>
      </c>
    </row>
    <row r="14" spans="1:9" ht="14.45" customHeight="1">
      <c r="A14" s="477"/>
      <c r="B14" s="478"/>
      <c r="C14" s="447" t="s">
        <v>308</v>
      </c>
      <c r="D14" s="451" t="s">
        <v>309</v>
      </c>
      <c r="E14" s="664">
        <v>500</v>
      </c>
      <c r="F14" s="1470">
        <v>450</v>
      </c>
      <c r="G14" s="1464">
        <v>322</v>
      </c>
      <c r="H14" s="1467">
        <f t="shared" si="0"/>
        <v>64.400000000000006</v>
      </c>
      <c r="I14" s="1465">
        <f t="shared" si="1"/>
        <v>71.555555555555543</v>
      </c>
    </row>
    <row r="15" spans="1:9" ht="14.45" customHeight="1">
      <c r="A15" s="477"/>
      <c r="B15" s="478" t="s">
        <v>310</v>
      </c>
      <c r="C15" s="451" t="s">
        <v>311</v>
      </c>
      <c r="D15" s="451" t="s">
        <v>309</v>
      </c>
      <c r="E15" s="664">
        <v>1100</v>
      </c>
      <c r="F15" s="1470">
        <v>1000</v>
      </c>
      <c r="G15" s="1464">
        <v>877</v>
      </c>
      <c r="H15" s="1467">
        <f t="shared" si="0"/>
        <v>79.72727272727272</v>
      </c>
      <c r="I15" s="1465">
        <f t="shared" si="1"/>
        <v>87.7</v>
      </c>
    </row>
    <row r="16" spans="1:9" ht="14.45" customHeight="1">
      <c r="A16" s="450"/>
      <c r="B16" s="432"/>
      <c r="C16" s="447" t="s">
        <v>312</v>
      </c>
      <c r="D16" s="447" t="s">
        <v>313</v>
      </c>
      <c r="E16" s="664">
        <v>620</v>
      </c>
      <c r="F16" s="1470">
        <v>398.5</v>
      </c>
      <c r="G16" s="1464">
        <v>367</v>
      </c>
      <c r="H16" s="1467">
        <f t="shared" si="0"/>
        <v>59.193548387096776</v>
      </c>
      <c r="I16" s="1465">
        <f t="shared" si="1"/>
        <v>92.095357590966117</v>
      </c>
    </row>
    <row r="17" spans="1:9" ht="14.45" customHeight="1">
      <c r="A17" s="477"/>
      <c r="B17" s="421"/>
      <c r="C17" s="447" t="s">
        <v>314</v>
      </c>
      <c r="D17" s="447" t="s">
        <v>315</v>
      </c>
      <c r="E17" s="664">
        <v>3330</v>
      </c>
      <c r="F17" s="1470">
        <v>4012</v>
      </c>
      <c r="G17" s="1464">
        <v>3883</v>
      </c>
      <c r="H17" s="1467">
        <f t="shared" si="0"/>
        <v>116.6066066066066</v>
      </c>
      <c r="I17" s="1465">
        <f t="shared" si="1"/>
        <v>96.784646061814556</v>
      </c>
    </row>
    <row r="18" spans="1:9" ht="14.45" customHeight="1">
      <c r="A18" s="477"/>
      <c r="B18" s="671"/>
      <c r="C18" s="662" t="s">
        <v>316</v>
      </c>
      <c r="D18" s="662" t="s">
        <v>303</v>
      </c>
      <c r="E18" s="670">
        <v>195</v>
      </c>
      <c r="F18" s="1470">
        <v>538</v>
      </c>
      <c r="G18" s="1464">
        <v>501</v>
      </c>
      <c r="H18" s="1467">
        <f t="shared" si="0"/>
        <v>256.92307692307696</v>
      </c>
      <c r="I18" s="1465">
        <f t="shared" si="1"/>
        <v>93.122676579925638</v>
      </c>
    </row>
    <row r="19" spans="1:9" ht="14.45" customHeight="1">
      <c r="A19" s="477"/>
      <c r="B19" s="672" t="s">
        <v>317</v>
      </c>
      <c r="C19" s="447" t="s">
        <v>318</v>
      </c>
      <c r="D19" s="662" t="s">
        <v>303</v>
      </c>
      <c r="E19" s="670">
        <v>0</v>
      </c>
      <c r="F19" s="1463">
        <v>1491.5</v>
      </c>
      <c r="G19" s="1466">
        <v>1492</v>
      </c>
      <c r="H19" s="1467"/>
      <c r="I19" s="1465">
        <f t="shared" si="1"/>
        <v>100.0335232986926</v>
      </c>
    </row>
    <row r="20" spans="1:9" ht="14.45" customHeight="1">
      <c r="A20" s="477"/>
      <c r="B20" s="672"/>
      <c r="C20" s="466" t="s">
        <v>606</v>
      </c>
      <c r="D20" s="662" t="s">
        <v>522</v>
      </c>
      <c r="E20" s="670">
        <v>0</v>
      </c>
      <c r="F20" s="1463">
        <v>20</v>
      </c>
      <c r="G20" s="1466">
        <v>0</v>
      </c>
      <c r="H20" s="1467"/>
      <c r="I20" s="1465">
        <f t="shared" si="1"/>
        <v>0</v>
      </c>
    </row>
    <row r="21" spans="1:9" ht="14.45" customHeight="1">
      <c r="A21" s="452" t="s">
        <v>319</v>
      </c>
      <c r="B21" s="673" t="s">
        <v>26</v>
      </c>
      <c r="C21" s="466"/>
      <c r="D21" s="447"/>
      <c r="E21" s="660">
        <f>E22+E23</f>
        <v>550</v>
      </c>
      <c r="F21" s="1384">
        <f>F22+F23</f>
        <v>550</v>
      </c>
      <c r="G21" s="660">
        <f>G22+G23</f>
        <v>119</v>
      </c>
      <c r="H21" s="1385">
        <f>(G21/E21)*100</f>
        <v>21.636363636363637</v>
      </c>
      <c r="I21" s="1386">
        <f>G21/F21*100</f>
        <v>21.636363636363637</v>
      </c>
    </row>
    <row r="22" spans="1:9" ht="14.45" customHeight="1">
      <c r="A22" s="473"/>
      <c r="B22" s="478"/>
      <c r="C22" s="447" t="s">
        <v>320</v>
      </c>
      <c r="D22" s="447" t="s">
        <v>321</v>
      </c>
      <c r="E22" s="464">
        <v>50</v>
      </c>
      <c r="F22" s="1369">
        <v>50</v>
      </c>
      <c r="G22" s="1387">
        <v>9</v>
      </c>
      <c r="H22" s="1388">
        <f>G22/E22*100</f>
        <v>18</v>
      </c>
      <c r="I22" s="1361">
        <f>G22/F22*100</f>
        <v>18</v>
      </c>
    </row>
    <row r="23" spans="1:9" ht="14.45" customHeight="1">
      <c r="A23" s="477"/>
      <c r="B23" s="674"/>
      <c r="C23" s="466" t="s">
        <v>465</v>
      </c>
      <c r="D23" s="466" t="s">
        <v>321</v>
      </c>
      <c r="E23" s="464">
        <v>500</v>
      </c>
      <c r="F23" s="1369">
        <v>500</v>
      </c>
      <c r="G23" s="1387">
        <v>110</v>
      </c>
      <c r="H23" s="1388">
        <f>G23/E23*100</f>
        <v>22</v>
      </c>
      <c r="I23" s="1361">
        <f>G23/F23*100</f>
        <v>22</v>
      </c>
    </row>
    <row r="24" spans="1:9" ht="14.45" customHeight="1">
      <c r="A24" s="452" t="s">
        <v>322</v>
      </c>
      <c r="B24" s="432" t="s">
        <v>323</v>
      </c>
      <c r="C24" s="675"/>
      <c r="D24" s="675"/>
      <c r="E24" s="660">
        <f>SUM(E25:E28)</f>
        <v>1905</v>
      </c>
      <c r="F24" s="1462">
        <f>SUM(F25:F28)</f>
        <v>3905</v>
      </c>
      <c r="G24" s="1481">
        <f>SUM(G25:G28)</f>
        <v>2989</v>
      </c>
      <c r="H24" s="1385">
        <f>(G24/E24)*100</f>
        <v>156.90288713910761</v>
      </c>
      <c r="I24" s="1386">
        <f t="shared" ref="I24:I29" si="2">(G24/F24)*100</f>
        <v>76.542893725992329</v>
      </c>
    </row>
    <row r="25" spans="1:9" ht="14.45" customHeight="1">
      <c r="A25" s="473"/>
      <c r="B25" s="674"/>
      <c r="C25" s="676" t="s">
        <v>324</v>
      </c>
      <c r="D25" s="677" t="s">
        <v>325</v>
      </c>
      <c r="E25" s="678">
        <v>880</v>
      </c>
      <c r="F25" s="1470">
        <v>630</v>
      </c>
      <c r="G25" s="1464">
        <v>319</v>
      </c>
      <c r="H25" s="1467">
        <f>(G25/E25)*100</f>
        <v>36.25</v>
      </c>
      <c r="I25" s="1465">
        <f t="shared" si="2"/>
        <v>50.634920634920633</v>
      </c>
    </row>
    <row r="26" spans="1:9" ht="14.45" customHeight="1">
      <c r="A26" s="477"/>
      <c r="B26" s="674" t="s">
        <v>521</v>
      </c>
      <c r="C26" s="676" t="s">
        <v>520</v>
      </c>
      <c r="D26" s="677" t="s">
        <v>300</v>
      </c>
      <c r="E26" s="678">
        <v>0</v>
      </c>
      <c r="F26" s="1470">
        <v>2000</v>
      </c>
      <c r="G26" s="1464">
        <v>1576</v>
      </c>
      <c r="H26" s="1467"/>
      <c r="I26" s="1465">
        <f t="shared" si="2"/>
        <v>78.8</v>
      </c>
    </row>
    <row r="27" spans="1:9" ht="14.45" customHeight="1">
      <c r="A27" s="477"/>
      <c r="B27" s="667" t="s">
        <v>326</v>
      </c>
      <c r="C27" s="447" t="s">
        <v>327</v>
      </c>
      <c r="D27" s="447" t="s">
        <v>325</v>
      </c>
      <c r="E27" s="664">
        <v>810</v>
      </c>
      <c r="F27" s="1470">
        <v>1060</v>
      </c>
      <c r="G27" s="1464">
        <v>979</v>
      </c>
      <c r="H27" s="1467">
        <f>(G27/E27)*100</f>
        <v>120.86419753086419</v>
      </c>
      <c r="I27" s="1465">
        <f t="shared" si="2"/>
        <v>92.35849056603773</v>
      </c>
    </row>
    <row r="28" spans="1:9" ht="14.45" customHeight="1" thickBot="1">
      <c r="A28" s="489"/>
      <c r="B28" s="679"/>
      <c r="C28" s="466" t="s">
        <v>328</v>
      </c>
      <c r="D28" s="680" t="s">
        <v>309</v>
      </c>
      <c r="E28" s="681">
        <v>215</v>
      </c>
      <c r="F28" s="1474">
        <v>215</v>
      </c>
      <c r="G28" s="1475">
        <v>115</v>
      </c>
      <c r="H28" s="1482">
        <f>(G28/E28)*100</f>
        <v>53.488372093023251</v>
      </c>
      <c r="I28" s="1473">
        <f t="shared" si="2"/>
        <v>53.488372093023251</v>
      </c>
    </row>
    <row r="29" spans="1:9" ht="18" customHeight="1" thickBot="1">
      <c r="A29" s="1598" t="s">
        <v>43</v>
      </c>
      <c r="B29" s="1599"/>
      <c r="C29" s="1599"/>
      <c r="D29" s="1642"/>
      <c r="E29" s="163">
        <f>E7+E21+E24</f>
        <v>18445</v>
      </c>
      <c r="F29" s="1483">
        <f>F7+F21+F24</f>
        <v>22435.599999999999</v>
      </c>
      <c r="G29" s="1484">
        <f>G7+G24+G21</f>
        <v>19959</v>
      </c>
      <c r="H29" s="1485">
        <f>(G29/E29)*100</f>
        <v>108.20818650040663</v>
      </c>
      <c r="I29" s="1486">
        <f t="shared" si="2"/>
        <v>88.961293658293073</v>
      </c>
    </row>
    <row r="30" spans="1:9" ht="14.45" customHeight="1" thickBot="1">
      <c r="A30" s="164"/>
      <c r="B30" s="164"/>
      <c r="C30" s="164"/>
      <c r="D30" s="164"/>
      <c r="E30" s="164"/>
      <c r="F30" s="165"/>
      <c r="G30" s="166"/>
      <c r="H30" s="164"/>
      <c r="I30" s="164"/>
    </row>
    <row r="31" spans="1:9" ht="14.45" customHeight="1">
      <c r="A31" s="79" t="s">
        <v>6</v>
      </c>
      <c r="B31" s="81" t="s">
        <v>7</v>
      </c>
      <c r="C31" s="80" t="s">
        <v>8</v>
      </c>
      <c r="D31" s="82"/>
      <c r="E31" s="153" t="s">
        <v>9</v>
      </c>
      <c r="F31" s="139" t="s">
        <v>10</v>
      </c>
      <c r="G31" s="154" t="s">
        <v>107</v>
      </c>
      <c r="H31" s="81" t="s">
        <v>108</v>
      </c>
      <c r="I31" s="155" t="s">
        <v>108</v>
      </c>
    </row>
    <row r="32" spans="1:9" ht="14.45" customHeight="1">
      <c r="A32" s="84" t="s">
        <v>13</v>
      </c>
      <c r="B32" s="86" t="s">
        <v>14</v>
      </c>
      <c r="C32" s="85" t="s">
        <v>15</v>
      </c>
      <c r="D32" s="87" t="s">
        <v>16</v>
      </c>
      <c r="E32" s="156" t="s">
        <v>291</v>
      </c>
      <c r="F32" s="340" t="s">
        <v>18</v>
      </c>
      <c r="G32" s="157" t="s">
        <v>109</v>
      </c>
      <c r="H32" s="86" t="s">
        <v>110</v>
      </c>
      <c r="I32" s="158" t="s">
        <v>110</v>
      </c>
    </row>
    <row r="33" spans="1:9" ht="14.45" customHeight="1" thickBot="1">
      <c r="A33" s="89" t="s">
        <v>21</v>
      </c>
      <c r="B33" s="91" t="s">
        <v>22</v>
      </c>
      <c r="C33" s="96"/>
      <c r="D33" s="92"/>
      <c r="E33" s="160" t="s">
        <v>23</v>
      </c>
      <c r="F33" s="339" t="s">
        <v>23</v>
      </c>
      <c r="G33" s="161" t="s">
        <v>603</v>
      </c>
      <c r="H33" s="91" t="s">
        <v>19</v>
      </c>
      <c r="I33" s="162" t="s">
        <v>111</v>
      </c>
    </row>
    <row r="34" spans="1:9" ht="14.45" customHeight="1">
      <c r="A34" s="1643" t="s">
        <v>64</v>
      </c>
      <c r="B34" s="1644"/>
      <c r="C34" s="1644"/>
      <c r="D34" s="1645"/>
      <c r="E34" s="1645"/>
      <c r="F34" s="1645"/>
      <c r="G34" s="1645"/>
      <c r="H34" s="1645"/>
      <c r="I34" s="1646"/>
    </row>
    <row r="35" spans="1:9" ht="14.45" customHeight="1">
      <c r="A35" s="470" t="s">
        <v>292</v>
      </c>
      <c r="B35" s="682" t="s">
        <v>202</v>
      </c>
      <c r="C35" s="683"/>
      <c r="D35" s="471"/>
      <c r="E35" s="684">
        <f>SUM(E36:E37)</f>
        <v>1000</v>
      </c>
      <c r="F35" s="1487">
        <f>F36+F38+F40</f>
        <v>22711</v>
      </c>
      <c r="G35" s="1487">
        <f>G36+G38+G40</f>
        <v>3174</v>
      </c>
      <c r="H35" s="1378">
        <f>(G35/E35)*100</f>
        <v>317.39999999999998</v>
      </c>
      <c r="I35" s="1379">
        <f>(G35/F35)*100</f>
        <v>13.975606534278542</v>
      </c>
    </row>
    <row r="36" spans="1:9" ht="14.45" customHeight="1">
      <c r="A36" s="1647"/>
      <c r="B36" s="1649"/>
      <c r="C36" s="1651" t="s">
        <v>519</v>
      </c>
      <c r="D36" s="1651" t="s">
        <v>539</v>
      </c>
      <c r="E36" s="1653">
        <v>1000</v>
      </c>
      <c r="F36" s="1655">
        <v>20600</v>
      </c>
      <c r="G36" s="1631">
        <v>1069</v>
      </c>
      <c r="H36" s="1633">
        <f>G36/E36*100</f>
        <v>106.89999999999999</v>
      </c>
      <c r="I36" s="1635">
        <f>G36/F36*100</f>
        <v>5.1893203883495147</v>
      </c>
    </row>
    <row r="37" spans="1:9" ht="14.45" customHeight="1">
      <c r="A37" s="1648"/>
      <c r="B37" s="1650"/>
      <c r="C37" s="1652"/>
      <c r="D37" s="1652"/>
      <c r="E37" s="1654"/>
      <c r="F37" s="1655"/>
      <c r="G37" s="1632"/>
      <c r="H37" s="1634"/>
      <c r="I37" s="1636"/>
    </row>
    <row r="38" spans="1:9" ht="14.45" customHeight="1">
      <c r="A38" s="1659"/>
      <c r="B38" s="1661"/>
      <c r="C38" s="1663" t="s">
        <v>518</v>
      </c>
      <c r="D38" s="1651" t="s">
        <v>540</v>
      </c>
      <c r="E38" s="1637">
        <v>0</v>
      </c>
      <c r="F38" s="1658">
        <v>211</v>
      </c>
      <c r="G38" s="1631">
        <v>211</v>
      </c>
      <c r="H38" s="1633"/>
      <c r="I38" s="1635">
        <f>G38/F38*100</f>
        <v>100</v>
      </c>
    </row>
    <row r="39" spans="1:9" ht="14.45" customHeight="1">
      <c r="A39" s="1660"/>
      <c r="B39" s="1662"/>
      <c r="C39" s="1664"/>
      <c r="D39" s="1665"/>
      <c r="E39" s="1638"/>
      <c r="F39" s="1638"/>
      <c r="G39" s="1638"/>
      <c r="H39" s="1634"/>
      <c r="I39" s="1636"/>
    </row>
    <row r="40" spans="1:9" ht="14.45" customHeight="1">
      <c r="A40" s="1666"/>
      <c r="B40" s="1668"/>
      <c r="C40" s="1670" t="s">
        <v>599</v>
      </c>
      <c r="D40" s="1651" t="s">
        <v>539</v>
      </c>
      <c r="E40" s="1672">
        <v>0</v>
      </c>
      <c r="F40" s="1674">
        <v>1900</v>
      </c>
      <c r="G40" s="1674">
        <v>1894</v>
      </c>
      <c r="H40" s="1675"/>
      <c r="I40" s="1635">
        <f>G40/F40*100</f>
        <v>99.68421052631578</v>
      </c>
    </row>
    <row r="41" spans="1:9" ht="14.45" customHeight="1">
      <c r="A41" s="1667"/>
      <c r="B41" s="1669"/>
      <c r="C41" s="1671"/>
      <c r="D41" s="1652"/>
      <c r="E41" s="1673"/>
      <c r="F41" s="1673"/>
      <c r="G41" s="1673"/>
      <c r="H41" s="1676"/>
      <c r="I41" s="1636"/>
    </row>
    <row r="42" spans="1:9" ht="14.45" customHeight="1">
      <c r="A42" s="452" t="s">
        <v>319</v>
      </c>
      <c r="B42" s="1656" t="s">
        <v>329</v>
      </c>
      <c r="C42" s="1657"/>
      <c r="D42" s="685"/>
      <c r="E42" s="686">
        <f>E43+E44</f>
        <v>59500</v>
      </c>
      <c r="F42" s="1377">
        <f>F43+F44</f>
        <v>90588.3</v>
      </c>
      <c r="G42" s="686">
        <f>G43+G44</f>
        <v>17000</v>
      </c>
      <c r="H42" s="1378">
        <f>(G42/E42)*100</f>
        <v>28.571428571428569</v>
      </c>
      <c r="I42" s="1379">
        <f>(H42/F42)*100</f>
        <v>3.1539866154269992E-2</v>
      </c>
    </row>
    <row r="43" spans="1:9" ht="14.45" customHeight="1">
      <c r="A43" s="477"/>
      <c r="B43" s="679"/>
      <c r="C43" s="466" t="s">
        <v>330</v>
      </c>
      <c r="D43" s="663" t="s">
        <v>294</v>
      </c>
      <c r="E43" s="681">
        <v>20000</v>
      </c>
      <c r="F43" s="1369">
        <v>29088.3</v>
      </c>
      <c r="G43" s="464">
        <v>15914</v>
      </c>
      <c r="H43" s="1380">
        <f>G43/E43*100</f>
        <v>79.569999999999993</v>
      </c>
      <c r="I43" s="1361">
        <f>G43/F43*100</f>
        <v>54.70928173870594</v>
      </c>
    </row>
    <row r="44" spans="1:9" ht="14.45" customHeight="1" thickBot="1">
      <c r="A44" s="489"/>
      <c r="B44" s="679"/>
      <c r="C44" s="466" t="s">
        <v>331</v>
      </c>
      <c r="D44" s="663" t="s">
        <v>294</v>
      </c>
      <c r="E44" s="687">
        <v>39500</v>
      </c>
      <c r="F44" s="1381">
        <v>61500</v>
      </c>
      <c r="G44" s="1382">
        <v>1086</v>
      </c>
      <c r="H44" s="1380">
        <f>G44/E44*100</f>
        <v>2.7493670886075949</v>
      </c>
      <c r="I44" s="1383">
        <f>G44/F44*100</f>
        <v>1.7658536585365852</v>
      </c>
    </row>
    <row r="45" spans="1:9" ht="14.45" customHeight="1" thickBot="1">
      <c r="A45" s="1598" t="s">
        <v>90</v>
      </c>
      <c r="B45" s="1599"/>
      <c r="C45" s="1599"/>
      <c r="D45" s="1642"/>
      <c r="E45" s="163">
        <f>E35+E42</f>
        <v>60500</v>
      </c>
      <c r="F45" s="1488">
        <f>F35+F42</f>
        <v>113299.3</v>
      </c>
      <c r="G45" s="163">
        <f>G35+G42</f>
        <v>20174</v>
      </c>
      <c r="H45" s="1489">
        <f>(G45/E45)*100</f>
        <v>33.345454545454544</v>
      </c>
      <c r="I45" s="1490">
        <f>G45/F45*100</f>
        <v>17.805935252909773</v>
      </c>
    </row>
    <row r="46" spans="1:9" ht="14.45" customHeight="1" thickBot="1">
      <c r="A46" s="167"/>
      <c r="B46" s="164"/>
      <c r="C46" s="164"/>
      <c r="D46" s="164"/>
      <c r="E46" s="168"/>
      <c r="F46" s="1491"/>
      <c r="G46" s="1492"/>
      <c r="H46" s="1493"/>
      <c r="I46" s="1493"/>
    </row>
    <row r="47" spans="1:9" ht="14.45" customHeight="1" thickBot="1">
      <c r="A47" s="1598" t="s">
        <v>91</v>
      </c>
      <c r="B47" s="1599"/>
      <c r="C47" s="1599"/>
      <c r="D47" s="1642"/>
      <c r="E47" s="163">
        <f>E29+E45</f>
        <v>78945</v>
      </c>
      <c r="F47" s="1494">
        <f>F29+F45</f>
        <v>135734.9</v>
      </c>
      <c r="G47" s="216">
        <f>G29+G45</f>
        <v>40133</v>
      </c>
      <c r="H47" s="1495">
        <f>(G47/E47)*100</f>
        <v>50.83665843308632</v>
      </c>
      <c r="I47" s="1496">
        <f>G47/F47*100</f>
        <v>29.567193109509788</v>
      </c>
    </row>
    <row r="48" spans="1:9" ht="14.45" customHeight="1">
      <c r="A48" s="48"/>
      <c r="B48" s="48"/>
      <c r="C48" s="48"/>
      <c r="D48" s="48"/>
      <c r="E48" s="48"/>
      <c r="F48" s="49"/>
      <c r="G48" s="50"/>
      <c r="H48" s="48"/>
      <c r="I48" s="48"/>
    </row>
  </sheetData>
  <mergeCells count="33">
    <mergeCell ref="F40:F41"/>
    <mergeCell ref="G40:G41"/>
    <mergeCell ref="H40:H41"/>
    <mergeCell ref="B38:B39"/>
    <mergeCell ref="C38:C39"/>
    <mergeCell ref="D38:D39"/>
    <mergeCell ref="A47:D47"/>
    <mergeCell ref="I38:I39"/>
    <mergeCell ref="A40:A41"/>
    <mergeCell ref="B40:B41"/>
    <mergeCell ref="C40:C41"/>
    <mergeCell ref="D40:D41"/>
    <mergeCell ref="E40:E41"/>
    <mergeCell ref="D36:D37"/>
    <mergeCell ref="E36:E37"/>
    <mergeCell ref="F36:F37"/>
    <mergeCell ref="B42:C42"/>
    <mergeCell ref="A45:D45"/>
    <mergeCell ref="I40:I41"/>
    <mergeCell ref="F38:F39"/>
    <mergeCell ref="G38:G39"/>
    <mergeCell ref="H38:H39"/>
    <mergeCell ref="A38:A39"/>
    <mergeCell ref="G36:G37"/>
    <mergeCell ref="H36:H37"/>
    <mergeCell ref="I36:I37"/>
    <mergeCell ref="E38:E39"/>
    <mergeCell ref="A6:I6"/>
    <mergeCell ref="A29:D29"/>
    <mergeCell ref="A34:I34"/>
    <mergeCell ref="A36:A37"/>
    <mergeCell ref="B36:B37"/>
    <mergeCell ref="C36:C37"/>
  </mergeCells>
  <phoneticPr fontId="0" type="noConversion"/>
  <pageMargins left="0.31496062992125984" right="0" top="0.19685039370078741" bottom="0.19685039370078741" header="0" footer="0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53"/>
  <sheetViews>
    <sheetView workbookViewId="0">
      <selection activeCell="L9" sqref="L9"/>
    </sheetView>
  </sheetViews>
  <sheetFormatPr defaultRowHeight="15"/>
  <cols>
    <col min="3" max="3" width="45.140625" customWidth="1"/>
    <col min="4" max="4" width="46.7109375" customWidth="1"/>
    <col min="5" max="5" width="13.7109375" customWidth="1"/>
    <col min="6" max="6" width="16.140625" customWidth="1"/>
    <col min="7" max="7" width="12" customWidth="1"/>
  </cols>
  <sheetData>
    <row r="1" spans="1:9" ht="15.75">
      <c r="A1" s="169" t="s">
        <v>332</v>
      </c>
      <c r="B1" s="170"/>
      <c r="C1" s="170"/>
    </row>
    <row r="2" spans="1:9" ht="15.75" thickBot="1">
      <c r="E2" s="13"/>
      <c r="I2" s="14" t="s">
        <v>626</v>
      </c>
    </row>
    <row r="3" spans="1:9" ht="14.1" customHeight="1">
      <c r="A3" s="109" t="s">
        <v>6</v>
      </c>
      <c r="B3" s="110" t="s">
        <v>7</v>
      </c>
      <c r="C3" s="111" t="s">
        <v>8</v>
      </c>
      <c r="D3" s="171"/>
      <c r="E3" s="25" t="s">
        <v>9</v>
      </c>
      <c r="F3" s="15" t="s">
        <v>10</v>
      </c>
      <c r="G3" s="25" t="s">
        <v>11</v>
      </c>
      <c r="H3" s="16" t="s">
        <v>12</v>
      </c>
      <c r="I3" s="26" t="s">
        <v>12</v>
      </c>
    </row>
    <row r="4" spans="1:9" ht="14.1" customHeight="1">
      <c r="A4" s="115" t="s">
        <v>13</v>
      </c>
      <c r="B4" s="116" t="s">
        <v>14</v>
      </c>
      <c r="C4" s="117" t="s">
        <v>15</v>
      </c>
      <c r="D4" s="118" t="s">
        <v>16</v>
      </c>
      <c r="E4" s="29" t="s">
        <v>17</v>
      </c>
      <c r="F4" s="19" t="s">
        <v>18</v>
      </c>
      <c r="G4" s="29" t="s">
        <v>602</v>
      </c>
      <c r="H4" s="19" t="s">
        <v>19</v>
      </c>
      <c r="I4" s="30" t="s">
        <v>20</v>
      </c>
    </row>
    <row r="5" spans="1:9" ht="14.1" customHeight="1" thickBot="1">
      <c r="A5" s="122" t="s">
        <v>21</v>
      </c>
      <c r="B5" s="123" t="s">
        <v>22</v>
      </c>
      <c r="C5" s="124"/>
      <c r="D5" s="125"/>
      <c r="E5" s="33" t="s">
        <v>23</v>
      </c>
      <c r="F5" s="21" t="s">
        <v>23</v>
      </c>
      <c r="G5" s="34"/>
      <c r="H5" s="22"/>
      <c r="I5" s="35"/>
    </row>
    <row r="6" spans="1:9" ht="15.75">
      <c r="A6" s="172" t="s">
        <v>24</v>
      </c>
      <c r="B6" s="173"/>
      <c r="C6" s="174"/>
      <c r="D6" s="145"/>
      <c r="E6" s="23"/>
      <c r="F6" s="23"/>
      <c r="G6" s="23"/>
      <c r="H6" s="23"/>
      <c r="I6" s="147"/>
    </row>
    <row r="7" spans="1:9">
      <c r="A7" s="640" t="s">
        <v>333</v>
      </c>
      <c r="B7" s="1679" t="s">
        <v>334</v>
      </c>
      <c r="C7" s="1680"/>
      <c r="D7" s="688"/>
      <c r="E7" s="689">
        <f>SUM(E8+E10+E17+E21+E25+E30)</f>
        <v>10500</v>
      </c>
      <c r="F7" s="1008">
        <f>SUM(F8+F10+F17+F21+F25+F30)</f>
        <v>10500</v>
      </c>
      <c r="G7" s="689">
        <f>SUM(G8+G10+G17+G21+G25+G30)</f>
        <v>7006</v>
      </c>
      <c r="H7" s="1013">
        <f>G7/E7*100</f>
        <v>66.723809523809521</v>
      </c>
      <c r="I7" s="1014">
        <f>G7/F7*100</f>
        <v>66.723809523809521</v>
      </c>
    </row>
    <row r="8" spans="1:9" ht="12.95" customHeight="1">
      <c r="A8" s="1617"/>
      <c r="B8" s="690">
        <v>720</v>
      </c>
      <c r="C8" s="691" t="s">
        <v>335</v>
      </c>
      <c r="D8" s="692" t="s">
        <v>336</v>
      </c>
      <c r="E8" s="384">
        <v>80</v>
      </c>
      <c r="F8" s="1537">
        <v>80</v>
      </c>
      <c r="G8" s="693">
        <v>0</v>
      </c>
      <c r="H8" s="1015">
        <f t="shared" ref="H8:H15" si="0">G8/E8*100</f>
        <v>0</v>
      </c>
      <c r="I8" s="1035">
        <f t="shared" ref="I8:I18" si="1">G8/F8*100</f>
        <v>0</v>
      </c>
    </row>
    <row r="9" spans="1:9" ht="12.95" customHeight="1">
      <c r="A9" s="1681"/>
      <c r="B9" s="694"/>
      <c r="C9" s="695"/>
      <c r="D9" s="688"/>
      <c r="E9" s="536"/>
      <c r="F9" s="1538"/>
      <c r="G9" s="736"/>
      <c r="H9" s="1015"/>
      <c r="I9" s="1035"/>
    </row>
    <row r="10" spans="1:9" ht="12.95" customHeight="1">
      <c r="A10" s="1681"/>
      <c r="B10" s="696"/>
      <c r="C10" s="697" t="s">
        <v>337</v>
      </c>
      <c r="D10" s="698" t="s">
        <v>336</v>
      </c>
      <c r="E10" s="699">
        <f>SUM(E11:E15)</f>
        <v>190</v>
      </c>
      <c r="F10" s="990">
        <f>SUM(F11:F15)</f>
        <v>255</v>
      </c>
      <c r="G10" s="1011">
        <f>SUM(G11:G15)</f>
        <v>105</v>
      </c>
      <c r="H10" s="1015">
        <v>0</v>
      </c>
      <c r="I10" s="1035">
        <f t="shared" si="1"/>
        <v>41.17647058823529</v>
      </c>
    </row>
    <row r="11" spans="1:9" ht="12.95" customHeight="1">
      <c r="A11" s="1681"/>
      <c r="B11" s="696"/>
      <c r="C11" s="700" t="s">
        <v>338</v>
      </c>
      <c r="D11" s="576" t="s">
        <v>339</v>
      </c>
      <c r="E11" s="701">
        <v>0</v>
      </c>
      <c r="F11" s="1096">
        <v>25</v>
      </c>
      <c r="G11" s="588">
        <v>0</v>
      </c>
      <c r="H11" s="1097"/>
      <c r="I11" s="1098">
        <f t="shared" si="1"/>
        <v>0</v>
      </c>
    </row>
    <row r="12" spans="1:9" ht="12.95" customHeight="1">
      <c r="A12" s="1681"/>
      <c r="B12" s="702"/>
      <c r="C12" s="703"/>
      <c r="D12" s="704" t="s">
        <v>340</v>
      </c>
      <c r="E12" s="705">
        <v>10</v>
      </c>
      <c r="F12" s="1096">
        <v>50</v>
      </c>
      <c r="G12" s="588">
        <v>0</v>
      </c>
      <c r="H12" s="1097">
        <f t="shared" si="0"/>
        <v>0</v>
      </c>
      <c r="I12" s="1098">
        <f t="shared" si="1"/>
        <v>0</v>
      </c>
    </row>
    <row r="13" spans="1:9" ht="12.95" customHeight="1">
      <c r="A13" s="1681"/>
      <c r="B13" s="702"/>
      <c r="C13" s="703"/>
      <c r="D13" s="706" t="s">
        <v>341</v>
      </c>
      <c r="E13" s="705">
        <v>5</v>
      </c>
      <c r="F13" s="1096">
        <v>5</v>
      </c>
      <c r="G13" s="588">
        <v>1</v>
      </c>
      <c r="H13" s="1097">
        <f t="shared" si="0"/>
        <v>20</v>
      </c>
      <c r="I13" s="1098">
        <f t="shared" si="1"/>
        <v>20</v>
      </c>
    </row>
    <row r="14" spans="1:9" ht="12.95" customHeight="1">
      <c r="A14" s="1681"/>
      <c r="B14" s="702"/>
      <c r="C14" s="703"/>
      <c r="D14" s="704" t="s">
        <v>195</v>
      </c>
      <c r="E14" s="705">
        <v>130</v>
      </c>
      <c r="F14" s="1096">
        <v>130</v>
      </c>
      <c r="G14" s="588">
        <v>104</v>
      </c>
      <c r="H14" s="1097">
        <f t="shared" si="0"/>
        <v>80</v>
      </c>
      <c r="I14" s="1098">
        <f t="shared" si="1"/>
        <v>80</v>
      </c>
    </row>
    <row r="15" spans="1:9" ht="12.95" customHeight="1">
      <c r="A15" s="1681"/>
      <c r="B15" s="702"/>
      <c r="C15" s="703"/>
      <c r="D15" s="704" t="s">
        <v>342</v>
      </c>
      <c r="E15" s="705">
        <v>45</v>
      </c>
      <c r="F15" s="1096">
        <v>45</v>
      </c>
      <c r="G15" s="588">
        <v>0</v>
      </c>
      <c r="H15" s="1097">
        <f t="shared" si="0"/>
        <v>0</v>
      </c>
      <c r="I15" s="1098">
        <f t="shared" si="1"/>
        <v>0</v>
      </c>
    </row>
    <row r="16" spans="1:9" ht="12.95" customHeight="1">
      <c r="A16" s="1681"/>
      <c r="B16" s="707"/>
      <c r="C16" s="708"/>
      <c r="D16" s="709"/>
      <c r="E16" s="536"/>
      <c r="F16" s="990"/>
      <c r="G16" s="406"/>
      <c r="H16" s="1012"/>
      <c r="I16" s="1098"/>
    </row>
    <row r="17" spans="1:9" ht="12.95" customHeight="1">
      <c r="A17" s="1681"/>
      <c r="B17" s="710"/>
      <c r="C17" s="711"/>
      <c r="D17" s="712" t="s">
        <v>344</v>
      </c>
      <c r="E17" s="384">
        <f>SUM(E18:E19)</f>
        <v>150</v>
      </c>
      <c r="F17" s="1539">
        <f>SUM(F18:F19)</f>
        <v>250</v>
      </c>
      <c r="G17" s="810">
        <f>SUM(G18:G19)</f>
        <v>152</v>
      </c>
      <c r="H17" s="1012">
        <f>G17/E17*100</f>
        <v>101.33333333333334</v>
      </c>
      <c r="I17" s="1098">
        <f t="shared" si="1"/>
        <v>60.8</v>
      </c>
    </row>
    <row r="18" spans="1:9" ht="12.95" customHeight="1">
      <c r="A18" s="1681"/>
      <c r="B18" s="713"/>
      <c r="C18" s="550" t="s">
        <v>343</v>
      </c>
      <c r="D18" s="576" t="s">
        <v>427</v>
      </c>
      <c r="E18" s="714">
        <v>150</v>
      </c>
      <c r="F18" s="1096">
        <v>150</v>
      </c>
      <c r="G18" s="588">
        <v>52</v>
      </c>
      <c r="H18" s="1540">
        <f>G18/E18*100</f>
        <v>34.666666666666671</v>
      </c>
      <c r="I18" s="1098">
        <f t="shared" si="1"/>
        <v>34.666666666666671</v>
      </c>
    </row>
    <row r="19" spans="1:9" ht="12.95" customHeight="1">
      <c r="A19" s="1681"/>
      <c r="B19" s="713"/>
      <c r="C19" s="715" t="s">
        <v>529</v>
      </c>
      <c r="D19" s="704" t="s">
        <v>244</v>
      </c>
      <c r="E19" s="705">
        <v>0</v>
      </c>
      <c r="F19" s="1096">
        <v>100</v>
      </c>
      <c r="G19" s="1036">
        <v>100</v>
      </c>
      <c r="H19" s="1541"/>
      <c r="I19" s="1542">
        <f>G19/F19*100</f>
        <v>100</v>
      </c>
    </row>
    <row r="20" spans="1:9" ht="12.95" customHeight="1">
      <c r="A20" s="1681"/>
      <c r="B20" s="713"/>
      <c r="C20" s="708"/>
      <c r="D20" s="716"/>
      <c r="E20" s="536"/>
      <c r="F20" s="990"/>
      <c r="G20" s="406"/>
      <c r="H20" s="1012"/>
      <c r="I20" s="1099"/>
    </row>
    <row r="21" spans="1:9" ht="12.95" customHeight="1">
      <c r="A21" s="1681"/>
      <c r="B21" s="717"/>
      <c r="C21" s="718"/>
      <c r="D21" s="719" t="s">
        <v>344</v>
      </c>
      <c r="E21" s="720">
        <f>SUM(E22:E23)</f>
        <v>2000</v>
      </c>
      <c r="F21" s="1003">
        <f>SUM(F22:F23)</f>
        <v>2500</v>
      </c>
      <c r="G21" s="618">
        <f>SUM(G22:G23)</f>
        <v>2218</v>
      </c>
      <c r="H21" s="1073">
        <f>G21/E21*100</f>
        <v>110.9</v>
      </c>
      <c r="I21" s="1074">
        <f>G21/F21*100</f>
        <v>88.72</v>
      </c>
    </row>
    <row r="22" spans="1:9" ht="12.95" customHeight="1">
      <c r="A22" s="1681"/>
      <c r="B22" s="717"/>
      <c r="C22" s="721" t="s">
        <v>345</v>
      </c>
      <c r="D22" s="704" t="s">
        <v>195</v>
      </c>
      <c r="E22" s="722">
        <v>2000</v>
      </c>
      <c r="F22" s="1543">
        <v>2000</v>
      </c>
      <c r="G22" s="1544">
        <v>1859</v>
      </c>
      <c r="H22" s="1541">
        <f>G22/E22*100</f>
        <v>92.95</v>
      </c>
      <c r="I22" s="1542">
        <f>G22/F22*100</f>
        <v>92.95</v>
      </c>
    </row>
    <row r="23" spans="1:9" ht="12.95" customHeight="1">
      <c r="A23" s="1681"/>
      <c r="B23" s="717"/>
      <c r="C23" s="723" t="s">
        <v>571</v>
      </c>
      <c r="D23" s="704" t="s">
        <v>530</v>
      </c>
      <c r="E23" s="724">
        <v>0</v>
      </c>
      <c r="F23" s="1543">
        <v>500</v>
      </c>
      <c r="G23" s="1545">
        <v>359</v>
      </c>
      <c r="H23" s="1541"/>
      <c r="I23" s="1542">
        <f>G23/F23*100</f>
        <v>71.8</v>
      </c>
    </row>
    <row r="24" spans="1:9" ht="12.95" customHeight="1">
      <c r="A24" s="1681"/>
      <c r="B24" s="717"/>
      <c r="C24" s="621"/>
      <c r="D24" s="719"/>
      <c r="E24" s="725"/>
      <c r="F24" s="1003"/>
      <c r="G24" s="1546"/>
      <c r="H24" s="1073"/>
      <c r="I24" s="1074"/>
    </row>
    <row r="25" spans="1:9" ht="12.95" customHeight="1">
      <c r="A25" s="1681"/>
      <c r="B25" s="726">
        <v>721</v>
      </c>
      <c r="C25" s="697" t="s">
        <v>573</v>
      </c>
      <c r="D25" s="712" t="s">
        <v>344</v>
      </c>
      <c r="E25" s="727">
        <f>SUM(E26:E28)</f>
        <v>6580</v>
      </c>
      <c r="F25" s="1100">
        <f>SUM(F26:F29)</f>
        <v>5915</v>
      </c>
      <c r="G25" s="727">
        <f>SUM(G26:G29)</f>
        <v>4378</v>
      </c>
      <c r="H25" s="1073">
        <f>G25/E25*100</f>
        <v>66.534954407294833</v>
      </c>
      <c r="I25" s="1074">
        <f>G25/F25*100</f>
        <v>74.015215553677095</v>
      </c>
    </row>
    <row r="26" spans="1:9" ht="12.95" customHeight="1">
      <c r="A26" s="1681"/>
      <c r="B26" s="728"/>
      <c r="C26" s="729"/>
      <c r="D26" s="576" t="s">
        <v>346</v>
      </c>
      <c r="E26" s="705">
        <v>80</v>
      </c>
      <c r="F26" s="1096">
        <v>180</v>
      </c>
      <c r="G26" s="1036">
        <v>110</v>
      </c>
      <c r="H26" s="1541">
        <f>G26/E26*100</f>
        <v>137.5</v>
      </c>
      <c r="I26" s="1542">
        <f>G26/F26*100</f>
        <v>61.111111111111114</v>
      </c>
    </row>
    <row r="27" spans="1:9" ht="12.95" customHeight="1">
      <c r="A27" s="1681"/>
      <c r="B27" s="728"/>
      <c r="C27" s="729"/>
      <c r="D27" s="576" t="s">
        <v>257</v>
      </c>
      <c r="E27" s="705">
        <v>0</v>
      </c>
      <c r="F27" s="1096">
        <v>500</v>
      </c>
      <c r="G27" s="1036">
        <v>456</v>
      </c>
      <c r="H27" s="1541"/>
      <c r="I27" s="1542">
        <f>G27/F27*100</f>
        <v>91.2</v>
      </c>
    </row>
    <row r="28" spans="1:9" ht="12.95" customHeight="1">
      <c r="A28" s="1681"/>
      <c r="B28" s="728"/>
      <c r="C28" s="729"/>
      <c r="D28" s="704" t="s">
        <v>195</v>
      </c>
      <c r="E28" s="730">
        <v>6500</v>
      </c>
      <c r="F28" s="1101">
        <v>5235</v>
      </c>
      <c r="G28" s="1102">
        <v>3812</v>
      </c>
      <c r="H28" s="1541">
        <f>G28/E28*100</f>
        <v>58.646153846153851</v>
      </c>
      <c r="I28" s="1542">
        <f>G28/F28*100</f>
        <v>72.817574021012419</v>
      </c>
    </row>
    <row r="29" spans="1:9" ht="12.95" customHeight="1">
      <c r="A29" s="1681"/>
      <c r="B29" s="731"/>
      <c r="C29" s="732"/>
      <c r="D29" s="711"/>
      <c r="E29" s="582"/>
      <c r="F29" s="1547"/>
      <c r="G29" s="1547"/>
      <c r="H29" s="1547"/>
      <c r="I29" s="1548"/>
    </row>
    <row r="30" spans="1:9" ht="15" customHeight="1" thickBot="1">
      <c r="A30" s="1681"/>
      <c r="B30" s="734">
        <v>722</v>
      </c>
      <c r="C30" s="697" t="s">
        <v>347</v>
      </c>
      <c r="D30" s="712" t="s">
        <v>344</v>
      </c>
      <c r="E30" s="386">
        <v>1500</v>
      </c>
      <c r="F30" s="990">
        <v>1500</v>
      </c>
      <c r="G30" s="406">
        <v>153</v>
      </c>
      <c r="H30" s="1012">
        <f>G30/E30*100</f>
        <v>10.199999999999999</v>
      </c>
      <c r="I30" s="1099">
        <f>G30/F30*100</f>
        <v>10.199999999999999</v>
      </c>
    </row>
    <row r="31" spans="1:9" ht="16.5" thickBot="1">
      <c r="A31" s="1614" t="s">
        <v>43</v>
      </c>
      <c r="B31" s="1682"/>
      <c r="C31" s="1683"/>
      <c r="D31" s="175"/>
      <c r="E31" s="39">
        <f>E7</f>
        <v>10500</v>
      </c>
      <c r="F31" s="1103">
        <f>F7</f>
        <v>10500</v>
      </c>
      <c r="G31" s="39">
        <f>G7</f>
        <v>7006</v>
      </c>
      <c r="H31" s="1549">
        <f>G31/E31*100</f>
        <v>66.723809523809521</v>
      </c>
      <c r="I31" s="1550">
        <f>G31/F31*100</f>
        <v>66.723809523809521</v>
      </c>
    </row>
    <row r="32" spans="1:9" ht="15.75" thickBot="1"/>
    <row r="33" spans="1:9" ht="14.1" customHeight="1">
      <c r="A33" s="109" t="s">
        <v>6</v>
      </c>
      <c r="B33" s="110" t="s">
        <v>7</v>
      </c>
      <c r="C33" s="111" t="s">
        <v>8</v>
      </c>
      <c r="D33" s="110"/>
      <c r="E33" s="25" t="s">
        <v>9</v>
      </c>
      <c r="F33" s="15" t="s">
        <v>10</v>
      </c>
      <c r="G33" s="25" t="s">
        <v>11</v>
      </c>
      <c r="H33" s="16" t="s">
        <v>12</v>
      </c>
      <c r="I33" s="26" t="s">
        <v>12</v>
      </c>
    </row>
    <row r="34" spans="1:9" ht="14.1" customHeight="1">
      <c r="A34" s="115" t="s">
        <v>13</v>
      </c>
      <c r="B34" s="116" t="s">
        <v>14</v>
      </c>
      <c r="C34" s="117" t="s">
        <v>15</v>
      </c>
      <c r="D34" s="118" t="s">
        <v>16</v>
      </c>
      <c r="E34" s="29" t="s">
        <v>17</v>
      </c>
      <c r="F34" s="19" t="s">
        <v>18</v>
      </c>
      <c r="G34" s="29" t="s">
        <v>602</v>
      </c>
      <c r="H34" s="19" t="s">
        <v>19</v>
      </c>
      <c r="I34" s="30" t="s">
        <v>20</v>
      </c>
    </row>
    <row r="35" spans="1:9" ht="14.1" customHeight="1" thickBot="1">
      <c r="A35" s="122" t="s">
        <v>21</v>
      </c>
      <c r="B35" s="123" t="s">
        <v>22</v>
      </c>
      <c r="C35" s="124"/>
      <c r="D35" s="125"/>
      <c r="E35" s="33" t="s">
        <v>23</v>
      </c>
      <c r="F35" s="21" t="s">
        <v>23</v>
      </c>
      <c r="G35" s="34"/>
      <c r="H35" s="22"/>
      <c r="I35" s="35"/>
    </row>
    <row r="36" spans="1:9" ht="15.75">
      <c r="A36" s="176" t="s">
        <v>64</v>
      </c>
      <c r="B36" s="177"/>
      <c r="C36" s="177"/>
      <c r="D36" s="178"/>
      <c r="E36" s="36"/>
      <c r="F36" s="40"/>
      <c r="G36" s="40"/>
      <c r="H36" s="40"/>
      <c r="I36" s="179"/>
    </row>
    <row r="37" spans="1:9" ht="12.95" customHeight="1">
      <c r="A37" s="735" t="s">
        <v>333</v>
      </c>
      <c r="B37" s="1684" t="s">
        <v>334</v>
      </c>
      <c r="C37" s="1685"/>
      <c r="D37" s="736"/>
      <c r="E37" s="737">
        <f>SUM(E38:E47)</f>
        <v>24480</v>
      </c>
      <c r="F37" s="1551">
        <f>SUM(F38:F50)</f>
        <v>24480</v>
      </c>
      <c r="G37" s="737">
        <f>SUM(G38:G50)</f>
        <v>21124</v>
      </c>
      <c r="H37" s="1552">
        <f>G37/E37*100</f>
        <v>86.290849673202615</v>
      </c>
      <c r="I37" s="1553">
        <f>G37/F37*100</f>
        <v>86.290849673202615</v>
      </c>
    </row>
    <row r="38" spans="1:9" ht="12.95" customHeight="1">
      <c r="A38" s="1686"/>
      <c r="B38" s="738" t="s">
        <v>348</v>
      </c>
      <c r="C38" s="739" t="s">
        <v>484</v>
      </c>
      <c r="D38" s="740" t="s">
        <v>344</v>
      </c>
      <c r="E38" s="604">
        <v>20000</v>
      </c>
      <c r="F38" s="1004">
        <v>20000</v>
      </c>
      <c r="G38" s="604">
        <v>16909</v>
      </c>
      <c r="H38" s="1073">
        <f>G38/E38*100</f>
        <v>84.545000000000002</v>
      </c>
      <c r="I38" s="1074">
        <f>G38/F38*100</f>
        <v>84.545000000000002</v>
      </c>
    </row>
    <row r="39" spans="1:9" ht="12.95" customHeight="1">
      <c r="A39" s="1687"/>
      <c r="B39" s="741"/>
      <c r="C39" s="742" t="s">
        <v>483</v>
      </c>
      <c r="D39" s="743"/>
      <c r="E39" s="609"/>
      <c r="F39" s="1007"/>
      <c r="G39" s="609"/>
      <c r="H39" s="1076"/>
      <c r="I39" s="1077"/>
    </row>
    <row r="40" spans="1:9" ht="12.95" customHeight="1">
      <c r="A40" s="1687"/>
      <c r="B40" s="744" t="s">
        <v>349</v>
      </c>
      <c r="C40" s="745" t="s">
        <v>350</v>
      </c>
      <c r="D40" s="746" t="s">
        <v>344</v>
      </c>
      <c r="E40" s="747">
        <v>480</v>
      </c>
      <c r="F40" s="1554">
        <v>0</v>
      </c>
      <c r="G40" s="747">
        <v>0</v>
      </c>
      <c r="H40" s="1555">
        <f>G40/E40*100</f>
        <v>0</v>
      </c>
      <c r="I40" s="1104"/>
    </row>
    <row r="41" spans="1:9" ht="12.95" customHeight="1">
      <c r="A41" s="1687"/>
      <c r="B41" s="748"/>
      <c r="C41" s="749"/>
      <c r="D41" s="750"/>
      <c r="E41" s="751"/>
      <c r="F41" s="1556"/>
      <c r="G41" s="751"/>
      <c r="H41" s="1557"/>
      <c r="I41" s="1558"/>
    </row>
    <row r="42" spans="1:9" ht="12.95" customHeight="1">
      <c r="A42" s="1687"/>
      <c r="B42" s="752" t="s">
        <v>351</v>
      </c>
      <c r="C42" s="753" t="s">
        <v>352</v>
      </c>
      <c r="D42" s="754" t="s">
        <v>344</v>
      </c>
      <c r="E42" s="747">
        <v>4000</v>
      </c>
      <c r="F42" s="1554">
        <v>0</v>
      </c>
      <c r="G42" s="747">
        <v>0</v>
      </c>
      <c r="H42" s="1555">
        <f>G42/E42*100</f>
        <v>0</v>
      </c>
      <c r="I42" s="1104"/>
    </row>
    <row r="43" spans="1:9" ht="12.95" customHeight="1">
      <c r="A43" s="1687"/>
      <c r="B43" s="748"/>
      <c r="C43" s="755"/>
      <c r="D43" s="756"/>
      <c r="E43" s="751"/>
      <c r="F43" s="1556"/>
      <c r="G43" s="751"/>
      <c r="H43" s="1557"/>
      <c r="I43" s="1558"/>
    </row>
    <row r="44" spans="1:9" ht="12.95" customHeight="1">
      <c r="A44" s="1687"/>
      <c r="B44" s="752" t="s">
        <v>353</v>
      </c>
      <c r="C44" s="753" t="s">
        <v>354</v>
      </c>
      <c r="D44" s="754" t="s">
        <v>344</v>
      </c>
      <c r="E44" s="747">
        <v>0</v>
      </c>
      <c r="F44" s="1554">
        <v>480</v>
      </c>
      <c r="G44" s="747">
        <v>294</v>
      </c>
      <c r="H44" s="1555"/>
      <c r="I44" s="1104">
        <f>G44/F44*100</f>
        <v>61.250000000000007</v>
      </c>
    </row>
    <row r="45" spans="1:9" ht="12.95" customHeight="1">
      <c r="A45" s="1687"/>
      <c r="B45" s="757"/>
      <c r="C45" s="755"/>
      <c r="D45" s="756"/>
      <c r="E45" s="751"/>
      <c r="F45" s="1556"/>
      <c r="G45" s="751"/>
      <c r="H45" s="1557"/>
      <c r="I45" s="1558"/>
    </row>
    <row r="46" spans="1:9" ht="12.95" customHeight="1">
      <c r="A46" s="1687"/>
      <c r="B46" s="752" t="s">
        <v>480</v>
      </c>
      <c r="C46" s="986" t="s">
        <v>481</v>
      </c>
      <c r="D46" s="754" t="s">
        <v>344</v>
      </c>
      <c r="E46" s="987">
        <v>0</v>
      </c>
      <c r="F46" s="1004">
        <v>2000</v>
      </c>
      <c r="G46" s="987">
        <v>1991</v>
      </c>
      <c r="H46" s="1073"/>
      <c r="I46" s="1104">
        <f>G46/F46*100</f>
        <v>99.550000000000011</v>
      </c>
    </row>
    <row r="47" spans="1:9" ht="12.95" customHeight="1">
      <c r="A47" s="1687"/>
      <c r="B47" s="748"/>
      <c r="C47" s="988" t="s">
        <v>482</v>
      </c>
      <c r="D47" s="743"/>
      <c r="E47" s="989"/>
      <c r="F47" s="1007"/>
      <c r="G47" s="989"/>
      <c r="H47" s="1076"/>
      <c r="I47" s="1024"/>
    </row>
    <row r="48" spans="1:9" ht="12.95" customHeight="1">
      <c r="A48" s="1687"/>
      <c r="B48" s="752" t="s">
        <v>548</v>
      </c>
      <c r="C48" s="758" t="s">
        <v>549</v>
      </c>
      <c r="D48" s="754" t="s">
        <v>344</v>
      </c>
      <c r="E48" s="759">
        <v>0</v>
      </c>
      <c r="F48" s="1006">
        <v>2000</v>
      </c>
      <c r="G48" s="759">
        <v>1930</v>
      </c>
      <c r="H48" s="1559"/>
      <c r="I48" s="1104">
        <f>G48/F48*100</f>
        <v>96.5</v>
      </c>
    </row>
    <row r="49" spans="1:9" ht="12.95" customHeight="1">
      <c r="A49" s="1687"/>
      <c r="B49" s="748"/>
      <c r="C49" s="758"/>
      <c r="D49" s="760"/>
      <c r="E49" s="759"/>
      <c r="F49" s="1006"/>
      <c r="G49" s="759"/>
      <c r="H49" s="1559"/>
      <c r="I49" s="1022"/>
    </row>
    <row r="50" spans="1:9" ht="12.95" customHeight="1" thickBot="1">
      <c r="A50" s="1688"/>
      <c r="B50" s="761"/>
      <c r="C50" s="762"/>
      <c r="D50" s="763"/>
      <c r="E50" s="764"/>
      <c r="F50" s="1560"/>
      <c r="G50" s="1561"/>
      <c r="H50" s="1562"/>
      <c r="I50" s="1563"/>
    </row>
    <row r="51" spans="1:9" ht="17.25" customHeight="1" thickBot="1">
      <c r="A51" s="1677" t="s">
        <v>90</v>
      </c>
      <c r="B51" s="1678"/>
      <c r="C51" s="1678"/>
      <c r="D51" s="42"/>
      <c r="E51" s="43">
        <f>E37</f>
        <v>24480</v>
      </c>
      <c r="F51" s="1564">
        <f>F37</f>
        <v>24480</v>
      </c>
      <c r="G51" s="43">
        <f>G37</f>
        <v>21124</v>
      </c>
      <c r="H51" s="1565">
        <f>G51/E51*100</f>
        <v>86.290849673202615</v>
      </c>
      <c r="I51" s="1566">
        <f>G51/F51*100</f>
        <v>86.290849673202615</v>
      </c>
    </row>
    <row r="52" spans="1:9" ht="13.5" customHeight="1" thickBot="1">
      <c r="A52" s="7"/>
      <c r="B52" s="7"/>
      <c r="C52" s="7"/>
      <c r="D52" s="7"/>
      <c r="E52" s="180"/>
      <c r="F52" s="1160"/>
      <c r="G52" s="203"/>
      <c r="H52" s="1567"/>
      <c r="I52" s="1567"/>
    </row>
    <row r="53" spans="1:9" ht="16.5" thickBot="1">
      <c r="A53" s="1618" t="s">
        <v>91</v>
      </c>
      <c r="B53" s="1622"/>
      <c r="C53" s="1623"/>
      <c r="D53" s="181"/>
      <c r="E53" s="45">
        <f>E31+E51</f>
        <v>34980</v>
      </c>
      <c r="F53" s="1105">
        <f>F31+F51</f>
        <v>34980</v>
      </c>
      <c r="G53" s="45">
        <f>G31+G51</f>
        <v>28130</v>
      </c>
      <c r="H53" s="1106">
        <f>G53/E53*100</f>
        <v>80.417381360777583</v>
      </c>
      <c r="I53" s="1107">
        <f>G53/F53*100</f>
        <v>80.417381360777583</v>
      </c>
    </row>
  </sheetData>
  <mergeCells count="7">
    <mergeCell ref="A51:C51"/>
    <mergeCell ref="A53:C53"/>
    <mergeCell ref="B7:C7"/>
    <mergeCell ref="A8:A30"/>
    <mergeCell ref="A31:C31"/>
    <mergeCell ref="B37:C37"/>
    <mergeCell ref="A38:A50"/>
  </mergeCells>
  <phoneticPr fontId="0" type="noConversion"/>
  <pageMargins left="0.31496062992125984" right="0" top="0.19685039370078741" bottom="0" header="0" footer="0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4:J77"/>
  <sheetViews>
    <sheetView workbookViewId="0">
      <selection activeCell="I86" sqref="I86"/>
    </sheetView>
  </sheetViews>
  <sheetFormatPr defaultRowHeight="15"/>
  <cols>
    <col min="3" max="3" width="52.28515625" customWidth="1"/>
    <col min="4" max="4" width="40.140625" customWidth="1"/>
    <col min="5" max="5" width="14" customWidth="1"/>
    <col min="6" max="6" width="15.28515625" customWidth="1"/>
    <col min="7" max="7" width="11.5703125" customWidth="1"/>
  </cols>
  <sheetData>
    <row r="4" spans="1:10" ht="16.5" thickBot="1">
      <c r="A4" s="1700" t="s">
        <v>355</v>
      </c>
      <c r="B4" s="1700"/>
      <c r="C4" s="1700"/>
      <c r="D4" s="1700"/>
      <c r="E4" s="224"/>
      <c r="F4" s="221"/>
      <c r="G4" s="221"/>
      <c r="H4" s="221"/>
      <c r="I4" s="14" t="s">
        <v>627</v>
      </c>
    </row>
    <row r="5" spans="1:10">
      <c r="A5" s="252" t="s">
        <v>6</v>
      </c>
      <c r="B5" s="226" t="s">
        <v>7</v>
      </c>
      <c r="C5" s="253" t="s">
        <v>8</v>
      </c>
      <c r="D5" s="228"/>
      <c r="E5" s="253" t="s">
        <v>9</v>
      </c>
      <c r="F5" s="226" t="s">
        <v>10</v>
      </c>
      <c r="G5" s="253" t="s">
        <v>11</v>
      </c>
      <c r="H5" s="226" t="s">
        <v>12</v>
      </c>
      <c r="I5" s="254" t="s">
        <v>12</v>
      </c>
    </row>
    <row r="6" spans="1:10">
      <c r="A6" s="255" t="s">
        <v>13</v>
      </c>
      <c r="B6" s="231" t="s">
        <v>14</v>
      </c>
      <c r="C6" s="256" t="s">
        <v>15</v>
      </c>
      <c r="D6" s="233" t="s">
        <v>16</v>
      </c>
      <c r="E6" s="256" t="s">
        <v>17</v>
      </c>
      <c r="F6" s="231" t="s">
        <v>18</v>
      </c>
      <c r="G6" s="256" t="s">
        <v>602</v>
      </c>
      <c r="H6" s="231" t="s">
        <v>19</v>
      </c>
      <c r="I6" s="257" t="s">
        <v>20</v>
      </c>
    </row>
    <row r="7" spans="1:10" ht="15.75" thickBot="1">
      <c r="A7" s="258" t="s">
        <v>21</v>
      </c>
      <c r="B7" s="236" t="s">
        <v>22</v>
      </c>
      <c r="C7" s="259"/>
      <c r="D7" s="238"/>
      <c r="E7" s="259" t="s">
        <v>23</v>
      </c>
      <c r="F7" s="236" t="s">
        <v>23</v>
      </c>
      <c r="G7" s="260"/>
      <c r="H7" s="239"/>
      <c r="I7" s="261"/>
    </row>
    <row r="8" spans="1:10" ht="16.5" thickBot="1">
      <c r="A8" s="292" t="s">
        <v>24</v>
      </c>
      <c r="B8" s="293"/>
      <c r="C8" s="294"/>
      <c r="D8" s="295"/>
      <c r="E8" s="296"/>
      <c r="F8" s="267"/>
      <c r="G8" s="267"/>
      <c r="H8" s="267"/>
      <c r="I8" s="297"/>
    </row>
    <row r="9" spans="1:10">
      <c r="A9" s="765" t="s">
        <v>356</v>
      </c>
      <c r="B9" s="766" t="s">
        <v>357</v>
      </c>
      <c r="C9" s="767"/>
      <c r="D9" s="768"/>
      <c r="E9" s="769">
        <f>SUM(E10:E13)</f>
        <v>2505</v>
      </c>
      <c r="F9" s="1322">
        <f>SUM(F10:F23)</f>
        <v>24351.599999999999</v>
      </c>
      <c r="G9" s="769">
        <f>SUM(G10:G22)</f>
        <v>23197</v>
      </c>
      <c r="H9" s="1351">
        <f>G9/E9*100</f>
        <v>926.02794411177649</v>
      </c>
      <c r="I9" s="1352">
        <f>G9/F9*100</f>
        <v>95.25862776983854</v>
      </c>
    </row>
    <row r="10" spans="1:10">
      <c r="A10" s="1689"/>
      <c r="B10" s="770"/>
      <c r="C10" s="349" t="s">
        <v>54</v>
      </c>
      <c r="D10" s="349" t="s">
        <v>358</v>
      </c>
      <c r="E10" s="375">
        <v>800</v>
      </c>
      <c r="F10" s="1321">
        <v>800</v>
      </c>
      <c r="G10" s="1245">
        <v>421</v>
      </c>
      <c r="H10" s="1313">
        <f>G10/E10*100</f>
        <v>52.625</v>
      </c>
      <c r="I10" s="1314">
        <f>G10/F10*100</f>
        <v>52.625</v>
      </c>
    </row>
    <row r="11" spans="1:10">
      <c r="A11" s="1690"/>
      <c r="B11" s="348"/>
      <c r="C11" s="349" t="s">
        <v>359</v>
      </c>
      <c r="D11" s="350" t="s">
        <v>38</v>
      </c>
      <c r="E11" s="371"/>
      <c r="F11" s="1321"/>
      <c r="G11" s="1200"/>
      <c r="H11" s="1229"/>
      <c r="I11" s="1230"/>
    </row>
    <row r="12" spans="1:10">
      <c r="A12" s="1690"/>
      <c r="B12" s="352"/>
      <c r="C12" s="353" t="s">
        <v>360</v>
      </c>
      <c r="D12" s="353" t="s">
        <v>39</v>
      </c>
      <c r="E12" s="377">
        <v>50</v>
      </c>
      <c r="F12" s="1316">
        <v>50</v>
      </c>
      <c r="G12" s="377">
        <v>6</v>
      </c>
      <c r="H12" s="1313">
        <f>G12/E12*100</f>
        <v>12</v>
      </c>
      <c r="I12" s="1314">
        <f t="shared" ref="I12:I26" si="0">G12/F12*100</f>
        <v>12</v>
      </c>
    </row>
    <row r="13" spans="1:10">
      <c r="A13" s="1690"/>
      <c r="B13" s="771"/>
      <c r="C13" s="353" t="s">
        <v>361</v>
      </c>
      <c r="D13" s="353" t="s">
        <v>358</v>
      </c>
      <c r="E13" s="772">
        <v>1655</v>
      </c>
      <c r="F13" s="1316">
        <v>1722</v>
      </c>
      <c r="G13" s="1267">
        <v>1718</v>
      </c>
      <c r="H13" s="1313">
        <f>G13/E13*100</f>
        <v>103.80664652567977</v>
      </c>
      <c r="I13" s="1314">
        <f t="shared" si="0"/>
        <v>99.767711962833914</v>
      </c>
    </row>
    <row r="14" spans="1:10">
      <c r="A14" s="1690"/>
      <c r="B14" s="771"/>
      <c r="C14" s="773" t="s">
        <v>362</v>
      </c>
      <c r="D14" s="353" t="s">
        <v>363</v>
      </c>
      <c r="E14" s="363">
        <v>0</v>
      </c>
      <c r="F14" s="1282">
        <v>16400</v>
      </c>
      <c r="G14" s="405">
        <v>16200</v>
      </c>
      <c r="H14" s="1313"/>
      <c r="I14" s="1314">
        <f t="shared" si="0"/>
        <v>98.780487804878049</v>
      </c>
    </row>
    <row r="15" spans="1:10">
      <c r="A15" s="1690"/>
      <c r="B15" s="771"/>
      <c r="C15" s="773" t="s">
        <v>364</v>
      </c>
      <c r="D15" s="353" t="s">
        <v>365</v>
      </c>
      <c r="E15" s="363">
        <v>0</v>
      </c>
      <c r="F15" s="1282">
        <v>1338.6</v>
      </c>
      <c r="G15" s="405">
        <v>1338</v>
      </c>
      <c r="H15" s="1313"/>
      <c r="I15" s="1314">
        <f t="shared" si="0"/>
        <v>99.955177050649937</v>
      </c>
      <c r="J15" s="218"/>
    </row>
    <row r="16" spans="1:10">
      <c r="A16" s="1690"/>
      <c r="B16" s="771"/>
      <c r="C16" s="773" t="s">
        <v>473</v>
      </c>
      <c r="D16" s="353" t="s">
        <v>365</v>
      </c>
      <c r="E16" s="363">
        <v>0</v>
      </c>
      <c r="F16" s="1282">
        <v>517</v>
      </c>
      <c r="G16" s="362">
        <v>516</v>
      </c>
      <c r="H16" s="1313"/>
      <c r="I16" s="1314">
        <f t="shared" si="0"/>
        <v>99.806576402321085</v>
      </c>
    </row>
    <row r="17" spans="1:9">
      <c r="A17" s="1690"/>
      <c r="B17" s="771"/>
      <c r="C17" s="773" t="s">
        <v>475</v>
      </c>
      <c r="D17" s="353" t="s">
        <v>474</v>
      </c>
      <c r="E17" s="363">
        <v>0</v>
      </c>
      <c r="F17" s="1282">
        <v>121</v>
      </c>
      <c r="G17" s="362">
        <v>121</v>
      </c>
      <c r="H17" s="1313"/>
      <c r="I17" s="1314">
        <f t="shared" si="0"/>
        <v>100</v>
      </c>
    </row>
    <row r="18" spans="1:9">
      <c r="A18" s="1690"/>
      <c r="B18" s="771"/>
      <c r="C18" s="773" t="s">
        <v>476</v>
      </c>
      <c r="D18" s="353" t="s">
        <v>477</v>
      </c>
      <c r="E18" s="363">
        <v>0</v>
      </c>
      <c r="F18" s="1282">
        <v>50</v>
      </c>
      <c r="G18" s="406">
        <v>20</v>
      </c>
      <c r="H18" s="1323"/>
      <c r="I18" s="1324">
        <f t="shared" si="0"/>
        <v>40</v>
      </c>
    </row>
    <row r="19" spans="1:9">
      <c r="A19" s="358"/>
      <c r="B19" s="1001"/>
      <c r="C19" s="360" t="s">
        <v>551</v>
      </c>
      <c r="D19" s="787" t="s">
        <v>363</v>
      </c>
      <c r="E19" s="363">
        <v>0</v>
      </c>
      <c r="F19" s="1315">
        <v>172</v>
      </c>
      <c r="G19" s="363">
        <v>172</v>
      </c>
      <c r="H19" s="1313"/>
      <c r="I19" s="1314">
        <f t="shared" si="0"/>
        <v>100</v>
      </c>
    </row>
    <row r="20" spans="1:9">
      <c r="A20" s="358"/>
      <c r="B20" s="1001"/>
      <c r="C20" s="360" t="s">
        <v>575</v>
      </c>
      <c r="D20" s="787" t="s">
        <v>365</v>
      </c>
      <c r="E20" s="363">
        <v>0</v>
      </c>
      <c r="F20" s="1315">
        <v>362</v>
      </c>
      <c r="G20" s="830">
        <v>361</v>
      </c>
      <c r="H20" s="1323"/>
      <c r="I20" s="1324">
        <f t="shared" si="0"/>
        <v>99.723756906077341</v>
      </c>
    </row>
    <row r="21" spans="1:9">
      <c r="A21" s="774"/>
      <c r="B21" s="1000"/>
      <c r="C21" s="360" t="s">
        <v>552</v>
      </c>
      <c r="D21" s="787" t="s">
        <v>365</v>
      </c>
      <c r="E21" s="363">
        <v>0</v>
      </c>
      <c r="F21" s="1315">
        <v>399</v>
      </c>
      <c r="G21" s="830">
        <v>398</v>
      </c>
      <c r="H21" s="1323"/>
      <c r="I21" s="1324">
        <f t="shared" si="0"/>
        <v>99.749373433583955</v>
      </c>
    </row>
    <row r="22" spans="1:9">
      <c r="A22" s="774"/>
      <c r="B22" s="1177"/>
      <c r="C22" s="361" t="s">
        <v>576</v>
      </c>
      <c r="D22" s="787" t="s">
        <v>365</v>
      </c>
      <c r="E22" s="363">
        <v>0</v>
      </c>
      <c r="F22" s="1315">
        <v>2420</v>
      </c>
      <c r="G22" s="810">
        <v>1926</v>
      </c>
      <c r="H22" s="1323"/>
      <c r="I22" s="1324">
        <f t="shared" si="0"/>
        <v>79.586776859504127</v>
      </c>
    </row>
    <row r="23" spans="1:9">
      <c r="A23" s="774"/>
      <c r="B23" s="1177"/>
      <c r="C23" s="361"/>
      <c r="D23" s="787"/>
      <c r="E23" s="363"/>
      <c r="F23" s="1315"/>
      <c r="G23" s="1231"/>
      <c r="H23" s="1218"/>
      <c r="I23" s="1216"/>
    </row>
    <row r="24" spans="1:9">
      <c r="A24" s="774" t="s">
        <v>366</v>
      </c>
      <c r="B24" s="1701" t="s">
        <v>367</v>
      </c>
      <c r="C24" s="1702"/>
      <c r="D24" s="368"/>
      <c r="E24" s="775">
        <f>E25</f>
        <v>450</v>
      </c>
      <c r="F24" s="1269">
        <f>F25</f>
        <v>515.70000000000005</v>
      </c>
      <c r="G24" s="1317">
        <f>G25</f>
        <v>362</v>
      </c>
      <c r="H24" s="1318">
        <f>G24/E24*100</f>
        <v>80.444444444444443</v>
      </c>
      <c r="I24" s="1319">
        <f t="shared" si="0"/>
        <v>70.195850300562341</v>
      </c>
    </row>
    <row r="25" spans="1:9" ht="15.75" thickBot="1">
      <c r="A25" s="776"/>
      <c r="B25" s="777"/>
      <c r="C25" s="778" t="s">
        <v>368</v>
      </c>
      <c r="D25" s="394" t="s">
        <v>369</v>
      </c>
      <c r="E25" s="779">
        <v>450</v>
      </c>
      <c r="F25" s="1300">
        <v>515.70000000000005</v>
      </c>
      <c r="G25" s="411">
        <v>362</v>
      </c>
      <c r="H25" s="1320">
        <f>G25/E25*100</f>
        <v>80.444444444444443</v>
      </c>
      <c r="I25" s="1312">
        <f t="shared" si="0"/>
        <v>70.195850300562341</v>
      </c>
    </row>
    <row r="26" spans="1:9" ht="16.5" thickBot="1">
      <c r="A26" s="1583" t="s">
        <v>43</v>
      </c>
      <c r="B26" s="1584"/>
      <c r="C26" s="1585"/>
      <c r="D26" s="248"/>
      <c r="E26" s="269">
        <f>E24+E9</f>
        <v>2955</v>
      </c>
      <c r="F26" s="1278">
        <f>F24+F9</f>
        <v>24867.3</v>
      </c>
      <c r="G26" s="269">
        <f>G24+G9</f>
        <v>23559</v>
      </c>
      <c r="H26" s="1325">
        <f>G26/E26*100</f>
        <v>797.25888324873097</v>
      </c>
      <c r="I26" s="1326">
        <f t="shared" si="0"/>
        <v>94.738873942888858</v>
      </c>
    </row>
    <row r="27" spans="1:9" ht="15.75">
      <c r="A27" s="1353"/>
      <c r="B27" s="1353"/>
      <c r="C27" s="1353"/>
      <c r="D27" s="1354"/>
      <c r="E27" s="1355"/>
      <c r="F27" s="1356"/>
      <c r="G27" s="1355"/>
      <c r="H27" s="1357"/>
      <c r="I27" s="1357"/>
    </row>
    <row r="28" spans="1:9" ht="15.75">
      <c r="A28" s="1353"/>
      <c r="B28" s="1353"/>
      <c r="C28" s="1353"/>
      <c r="D28" s="1354"/>
      <c r="E28" s="1355"/>
      <c r="F28" s="1356"/>
      <c r="G28" s="1355"/>
      <c r="H28" s="1357"/>
      <c r="I28" s="1357"/>
    </row>
    <row r="29" spans="1:9" ht="15.75">
      <c r="A29" s="1353"/>
      <c r="B29" s="1353"/>
      <c r="C29" s="1353"/>
      <c r="D29" s="1354"/>
      <c r="E29" s="1355"/>
      <c r="F29" s="1356"/>
      <c r="G29" s="1355"/>
      <c r="H29" s="1357"/>
      <c r="I29" s="1357"/>
    </row>
    <row r="30" spans="1:9" ht="15.75">
      <c r="A30" s="1353"/>
      <c r="B30" s="1353"/>
      <c r="C30" s="1353"/>
      <c r="D30" s="1354"/>
      <c r="E30" s="1355"/>
      <c r="F30" s="1356"/>
      <c r="G30" s="1355"/>
      <c r="H30" s="1357"/>
      <c r="I30" s="1357"/>
    </row>
    <row r="31" spans="1:9" ht="15.75">
      <c r="A31" s="1353"/>
      <c r="B31" s="1353"/>
      <c r="C31" s="1353"/>
      <c r="D31" s="1354"/>
      <c r="E31" s="1355"/>
      <c r="F31" s="1356"/>
      <c r="G31" s="1355"/>
      <c r="H31" s="1357"/>
      <c r="I31" s="1357"/>
    </row>
    <row r="32" spans="1:9" ht="15.75">
      <c r="A32" s="1353"/>
      <c r="B32" s="1353"/>
      <c r="C32" s="1353"/>
      <c r="D32" s="1354"/>
      <c r="E32" s="1355"/>
      <c r="F32" s="1356"/>
      <c r="G32" s="1355"/>
      <c r="H32" s="1357"/>
      <c r="I32" s="1357"/>
    </row>
    <row r="33" spans="1:9" ht="15.75">
      <c r="A33" s="1353"/>
      <c r="B33" s="1353"/>
      <c r="C33" s="1353"/>
      <c r="D33" s="1354"/>
      <c r="E33" s="1355"/>
      <c r="F33" s="1356"/>
      <c r="G33" s="1355"/>
      <c r="H33" s="1357"/>
      <c r="I33" s="1357"/>
    </row>
    <row r="34" spans="1:9" ht="15.75">
      <c r="A34" s="1353"/>
      <c r="B34" s="1353"/>
      <c r="C34" s="1353"/>
      <c r="D34" s="1354"/>
      <c r="E34" s="1355"/>
      <c r="F34" s="1356"/>
      <c r="G34" s="1355"/>
      <c r="H34" s="1357"/>
      <c r="I34" s="1357"/>
    </row>
    <row r="35" spans="1:9" ht="15.75">
      <c r="A35" s="1353"/>
      <c r="B35" s="1353"/>
      <c r="C35" s="1353"/>
      <c r="D35" s="1354"/>
      <c r="E35" s="1355"/>
      <c r="F35" s="1356"/>
      <c r="G35" s="1355"/>
      <c r="H35" s="1357"/>
      <c r="I35" s="1357"/>
    </row>
    <row r="36" spans="1:9" ht="15.75">
      <c r="A36" s="1353"/>
      <c r="B36" s="1353"/>
      <c r="C36" s="1353"/>
      <c r="D36" s="1354"/>
      <c r="E36" s="1355"/>
      <c r="F36" s="1356"/>
      <c r="G36" s="1355"/>
      <c r="H36" s="1357"/>
      <c r="I36" s="1357"/>
    </row>
    <row r="37" spans="1:9" ht="15.75">
      <c r="A37" s="1353"/>
      <c r="B37" s="1353"/>
      <c r="C37" s="1353"/>
      <c r="D37" s="1354"/>
      <c r="E37" s="1355"/>
      <c r="F37" s="1356"/>
      <c r="G37" s="1355"/>
      <c r="H37" s="1357"/>
      <c r="I37" s="1357"/>
    </row>
    <row r="38" spans="1:9" ht="15.75">
      <c r="A38" s="1353"/>
      <c r="B38" s="1353"/>
      <c r="C38" s="1353"/>
      <c r="D38" s="1354"/>
      <c r="E38" s="1355"/>
      <c r="F38" s="1356"/>
      <c r="G38" s="1355"/>
      <c r="H38" s="1357"/>
      <c r="I38" s="1357"/>
    </row>
    <row r="39" spans="1:9" ht="15.75">
      <c r="A39" s="1353"/>
      <c r="B39" s="1353"/>
      <c r="C39" s="1353"/>
      <c r="D39" s="1354"/>
      <c r="E39" s="1355"/>
      <c r="F39" s="1356"/>
      <c r="G39" s="1355"/>
      <c r="H39" s="1357"/>
      <c r="I39" s="1357"/>
    </row>
    <row r="40" spans="1:9" ht="15.75">
      <c r="A40" s="1353"/>
      <c r="B40" s="1353"/>
      <c r="C40" s="1353"/>
      <c r="D40" s="1354"/>
      <c r="E40" s="1355"/>
      <c r="F40" s="1356"/>
      <c r="G40" s="1355"/>
      <c r="H40" s="1357"/>
      <c r="I40" s="1357"/>
    </row>
    <row r="41" spans="1:9" ht="15.75">
      <c r="A41" s="1353"/>
      <c r="B41" s="1353"/>
      <c r="C41" s="1353"/>
      <c r="D41" s="1354"/>
      <c r="E41" s="1355"/>
      <c r="F41" s="1356"/>
      <c r="G41" s="1355"/>
      <c r="H41" s="1357"/>
      <c r="I41" s="1357"/>
    </row>
    <row r="42" spans="1:9" ht="15.75">
      <c r="A42" s="1353"/>
      <c r="B42" s="1353"/>
      <c r="C42" s="1353"/>
      <c r="D42" s="1354"/>
      <c r="E42" s="1355"/>
      <c r="F42" s="1356"/>
      <c r="G42" s="1355"/>
      <c r="H42" s="1357"/>
      <c r="I42" s="1357"/>
    </row>
    <row r="43" spans="1:9" ht="15.75">
      <c r="A43" s="1353"/>
      <c r="B43" s="1353"/>
      <c r="C43" s="1353"/>
      <c r="D43" s="1354"/>
      <c r="E43" s="1355"/>
      <c r="F43" s="1356"/>
      <c r="G43" s="1355"/>
      <c r="H43" s="1357"/>
      <c r="I43" s="1357"/>
    </row>
    <row r="44" spans="1:9" ht="15.75">
      <c r="A44" s="1353"/>
      <c r="B44" s="1353"/>
      <c r="C44" s="1353"/>
      <c r="D44" s="1354"/>
      <c r="E44" s="1355"/>
      <c r="F44" s="1356"/>
      <c r="G44" s="1355"/>
      <c r="H44" s="1357"/>
      <c r="I44" s="1357"/>
    </row>
    <row r="45" spans="1:9" ht="15.75">
      <c r="A45" s="1353"/>
      <c r="B45" s="1353"/>
      <c r="C45" s="1353"/>
      <c r="D45" s="1354"/>
      <c r="E45" s="1355"/>
      <c r="F45" s="1356"/>
      <c r="G45" s="1355"/>
      <c r="H45" s="1357"/>
      <c r="I45" s="1357"/>
    </row>
    <row r="46" spans="1:9" ht="15.75">
      <c r="A46" s="1353"/>
      <c r="B46" s="1353"/>
      <c r="C46" s="1353"/>
      <c r="D46" s="1354"/>
      <c r="E46" s="1355"/>
      <c r="F46" s="1356"/>
      <c r="G46" s="1355"/>
      <c r="H46" s="1357"/>
      <c r="I46" s="1357"/>
    </row>
    <row r="47" spans="1:9" ht="15.75">
      <c r="A47" s="1353"/>
      <c r="B47" s="1353"/>
      <c r="C47" s="1353"/>
      <c r="D47" s="1354"/>
      <c r="E47" s="1355"/>
      <c r="F47" s="1356"/>
      <c r="G47" s="1355"/>
      <c r="H47" s="1357"/>
      <c r="I47" s="1357"/>
    </row>
    <row r="48" spans="1:9" ht="15.75">
      <c r="A48" s="1353"/>
      <c r="B48" s="1353"/>
      <c r="C48" s="1353"/>
      <c r="D48" s="1354"/>
      <c r="E48" s="1355"/>
      <c r="F48" s="1356"/>
      <c r="G48" s="1355"/>
      <c r="H48" s="1357"/>
      <c r="I48" s="1357"/>
    </row>
    <row r="49" spans="1:9" ht="15.75">
      <c r="A49" s="1353"/>
      <c r="B49" s="1353"/>
      <c r="C49" s="1353"/>
      <c r="D49" s="1354"/>
      <c r="E49" s="1355"/>
      <c r="F49" s="1356"/>
      <c r="G49" s="1355"/>
      <c r="H49" s="1357"/>
      <c r="I49" s="1357"/>
    </row>
    <row r="50" spans="1:9" ht="15.75" thickBot="1">
      <c r="A50" s="298"/>
      <c r="B50" s="298"/>
      <c r="C50" s="298"/>
      <c r="D50" s="298"/>
      <c r="E50" s="221"/>
      <c r="F50" s="299"/>
      <c r="G50" s="291"/>
      <c r="H50" s="291"/>
      <c r="I50" s="14" t="s">
        <v>628</v>
      </c>
    </row>
    <row r="51" spans="1:9">
      <c r="A51" s="300" t="s">
        <v>6</v>
      </c>
      <c r="B51" s="301" t="s">
        <v>7</v>
      </c>
      <c r="C51" s="302" t="s">
        <v>8</v>
      </c>
      <c r="D51" s="303"/>
      <c r="E51" s="253" t="s">
        <v>9</v>
      </c>
      <c r="F51" s="304" t="s">
        <v>10</v>
      </c>
      <c r="G51" s="253" t="s">
        <v>11</v>
      </c>
      <c r="H51" s="226" t="s">
        <v>12</v>
      </c>
      <c r="I51" s="254" t="s">
        <v>12</v>
      </c>
    </row>
    <row r="52" spans="1:9">
      <c r="A52" s="305" t="s">
        <v>13</v>
      </c>
      <c r="B52" s="306" t="s">
        <v>14</v>
      </c>
      <c r="C52" s="307" t="s">
        <v>15</v>
      </c>
      <c r="D52" s="308" t="s">
        <v>16</v>
      </c>
      <c r="E52" s="256" t="s">
        <v>17</v>
      </c>
      <c r="F52" s="309" t="s">
        <v>18</v>
      </c>
      <c r="G52" s="256" t="s">
        <v>602</v>
      </c>
      <c r="H52" s="231" t="s">
        <v>19</v>
      </c>
      <c r="I52" s="257" t="s">
        <v>20</v>
      </c>
    </row>
    <row r="53" spans="1:9" ht="15.75" thickBot="1">
      <c r="A53" s="310" t="s">
        <v>21</v>
      </c>
      <c r="B53" s="311" t="s">
        <v>22</v>
      </c>
      <c r="C53" s="312"/>
      <c r="D53" s="313"/>
      <c r="E53" s="259" t="s">
        <v>23</v>
      </c>
      <c r="F53" s="314" t="s">
        <v>23</v>
      </c>
      <c r="G53" s="260"/>
      <c r="H53" s="239"/>
      <c r="I53" s="261"/>
    </row>
    <row r="54" spans="1:9" ht="15.75">
      <c r="A54" s="1694" t="s">
        <v>64</v>
      </c>
      <c r="B54" s="1695"/>
      <c r="C54" s="1696"/>
      <c r="D54" s="315"/>
      <c r="E54" s="315"/>
      <c r="F54" s="316"/>
      <c r="G54" s="274"/>
      <c r="H54" s="274"/>
      <c r="I54" s="246"/>
    </row>
    <row r="55" spans="1:9">
      <c r="A55" s="774" t="s">
        <v>356</v>
      </c>
      <c r="B55" s="780" t="s">
        <v>357</v>
      </c>
      <c r="C55" s="781"/>
      <c r="D55" s="782"/>
      <c r="E55" s="783">
        <f>SUM(E56:E71)</f>
        <v>612661</v>
      </c>
      <c r="F55" s="1348">
        <f>SUM(F56:F73)</f>
        <v>607348.4</v>
      </c>
      <c r="G55" s="783">
        <f>SUM(G56:G73)</f>
        <v>566645</v>
      </c>
      <c r="H55" s="1349">
        <f>G55/E55*100</f>
        <v>92.489157951950588</v>
      </c>
      <c r="I55" s="1350">
        <f>G55/F55*100</f>
        <v>93.298179430455392</v>
      </c>
    </row>
    <row r="56" spans="1:9">
      <c r="A56" s="1689"/>
      <c r="B56" s="784"/>
      <c r="C56" s="785" t="s">
        <v>370</v>
      </c>
      <c r="D56" s="406" t="s">
        <v>363</v>
      </c>
      <c r="E56" s="786">
        <v>2500</v>
      </c>
      <c r="F56" s="1327">
        <v>5634</v>
      </c>
      <c r="G56" s="1011">
        <v>5553</v>
      </c>
      <c r="H56" s="1328">
        <f>G56/E56*100</f>
        <v>222.12</v>
      </c>
      <c r="I56" s="996">
        <f>G56/F56*100</f>
        <v>98.562300319488813</v>
      </c>
    </row>
    <row r="57" spans="1:9">
      <c r="A57" s="1690"/>
      <c r="B57" s="397"/>
      <c r="C57" s="360" t="s">
        <v>371</v>
      </c>
      <c r="D57" s="787" t="s">
        <v>363</v>
      </c>
      <c r="E57" s="788">
        <v>10000</v>
      </c>
      <c r="F57" s="1327">
        <v>10528</v>
      </c>
      <c r="G57" s="1011">
        <v>7886</v>
      </c>
      <c r="H57" s="1323">
        <f>G57/E57*100</f>
        <v>78.86</v>
      </c>
      <c r="I57" s="1324">
        <f>G57/F57*100</f>
        <v>74.905015197568389</v>
      </c>
    </row>
    <row r="58" spans="1:9">
      <c r="A58" s="1690"/>
      <c r="B58" s="397"/>
      <c r="C58" s="360" t="s">
        <v>372</v>
      </c>
      <c r="D58" s="787" t="s">
        <v>363</v>
      </c>
      <c r="E58" s="788">
        <v>5000</v>
      </c>
      <c r="F58" s="1327">
        <v>278</v>
      </c>
      <c r="G58" s="1011">
        <v>0</v>
      </c>
      <c r="H58" s="1323">
        <f>G58/E58*100</f>
        <v>0</v>
      </c>
      <c r="I58" s="1324">
        <f>G58/F58*100</f>
        <v>0</v>
      </c>
    </row>
    <row r="59" spans="1:9">
      <c r="A59" s="1690"/>
      <c r="B59" s="784"/>
      <c r="C59" s="785" t="s">
        <v>373</v>
      </c>
      <c r="D59" s="789" t="s">
        <v>358</v>
      </c>
      <c r="E59" s="786">
        <v>4000</v>
      </c>
      <c r="F59" s="1329">
        <v>0</v>
      </c>
      <c r="G59" s="790">
        <v>0</v>
      </c>
      <c r="H59" s="1323">
        <f>G59/E59*100</f>
        <v>0</v>
      </c>
      <c r="I59" s="1324"/>
    </row>
    <row r="60" spans="1:9">
      <c r="A60" s="1690"/>
      <c r="B60" s="1691"/>
      <c r="C60" s="392" t="s">
        <v>374</v>
      </c>
      <c r="D60" s="1697" t="s">
        <v>358</v>
      </c>
      <c r="E60" s="791"/>
      <c r="F60" s="1220"/>
      <c r="G60" s="1219"/>
      <c r="H60" s="1221"/>
      <c r="I60" s="1222"/>
    </row>
    <row r="61" spans="1:9">
      <c r="A61" s="1690"/>
      <c r="B61" s="1692"/>
      <c r="C61" s="789" t="s">
        <v>375</v>
      </c>
      <c r="D61" s="1698"/>
      <c r="E61" s="793"/>
      <c r="F61" s="1223"/>
      <c r="G61" s="1213"/>
      <c r="H61" s="1212"/>
      <c r="I61" s="1224"/>
    </row>
    <row r="62" spans="1:9">
      <c r="A62" s="1690"/>
      <c r="B62" s="1693"/>
      <c r="C62" s="193" t="s">
        <v>376</v>
      </c>
      <c r="D62" s="1699"/>
      <c r="E62" s="388">
        <v>2443</v>
      </c>
      <c r="F62" s="1330">
        <v>2443</v>
      </c>
      <c r="G62" s="388">
        <v>2432</v>
      </c>
      <c r="H62" s="1323">
        <f>G62/E62*100</f>
        <v>99.549733933688088</v>
      </c>
      <c r="I62" s="1324">
        <f>G62/F62*100</f>
        <v>99.549733933688088</v>
      </c>
    </row>
    <row r="63" spans="1:9">
      <c r="A63" s="1690"/>
      <c r="B63" s="787"/>
      <c r="C63" s="406" t="s">
        <v>377</v>
      </c>
      <c r="D63" s="406" t="s">
        <v>363</v>
      </c>
      <c r="E63" s="794">
        <v>60000</v>
      </c>
      <c r="F63" s="1327">
        <v>58316.4</v>
      </c>
      <c r="G63" s="1011">
        <v>55319</v>
      </c>
      <c r="H63" s="1323">
        <f>G63/E63*100</f>
        <v>92.198333333333338</v>
      </c>
      <c r="I63" s="1324">
        <f>G63/F63*100</f>
        <v>94.860107962768609</v>
      </c>
    </row>
    <row r="64" spans="1:9">
      <c r="A64" s="1690"/>
      <c r="B64" s="795"/>
      <c r="C64" s="193" t="s">
        <v>378</v>
      </c>
      <c r="D64" s="796" t="s">
        <v>358</v>
      </c>
      <c r="E64" s="797">
        <v>5000</v>
      </c>
      <c r="F64" s="1331">
        <v>5000</v>
      </c>
      <c r="G64" s="388">
        <v>4779</v>
      </c>
      <c r="H64" s="1323">
        <f>G64/E64*100</f>
        <v>95.58</v>
      </c>
      <c r="I64" s="1324">
        <f>G64/F64*100</f>
        <v>95.58</v>
      </c>
    </row>
    <row r="65" spans="1:9">
      <c r="A65" s="1690"/>
      <c r="B65" s="798"/>
      <c r="C65" s="406" t="s">
        <v>379</v>
      </c>
      <c r="D65" s="796" t="s">
        <v>358</v>
      </c>
      <c r="E65" s="797">
        <v>230</v>
      </c>
      <c r="F65" s="1327">
        <v>230</v>
      </c>
      <c r="G65" s="1011">
        <v>0</v>
      </c>
      <c r="H65" s="1323">
        <f>G65/E65*100</f>
        <v>0</v>
      </c>
      <c r="I65" s="1324">
        <f>G65/F65*100</f>
        <v>0</v>
      </c>
    </row>
    <row r="66" spans="1:9">
      <c r="A66" s="1690"/>
      <c r="B66" s="798"/>
      <c r="C66" s="406" t="s">
        <v>380</v>
      </c>
      <c r="D66" s="796" t="s">
        <v>358</v>
      </c>
      <c r="E66" s="797">
        <v>700</v>
      </c>
      <c r="F66" s="1327">
        <v>983</v>
      </c>
      <c r="G66" s="1011">
        <v>983</v>
      </c>
      <c r="H66" s="1323">
        <f>G66/E66*100</f>
        <v>140.42857142857144</v>
      </c>
      <c r="I66" s="1324">
        <f>G66/F66*100</f>
        <v>100</v>
      </c>
    </row>
    <row r="67" spans="1:9" ht="19.5" customHeight="1">
      <c r="A67" s="1690"/>
      <c r="B67" s="1691"/>
      <c r="C67" s="799" t="s">
        <v>381</v>
      </c>
      <c r="D67" s="349"/>
      <c r="E67" s="800"/>
      <c r="F67" s="1205"/>
      <c r="G67" s="1219"/>
      <c r="H67" s="1200"/>
      <c r="I67" s="1225"/>
    </row>
    <row r="68" spans="1:9" ht="15.75" customHeight="1">
      <c r="A68" s="1690"/>
      <c r="B68" s="1692"/>
      <c r="C68" s="801" t="s">
        <v>382</v>
      </c>
      <c r="D68" s="373"/>
      <c r="E68" s="802"/>
      <c r="F68" s="1226"/>
      <c r="G68" s="1213"/>
      <c r="H68" s="1197"/>
      <c r="I68" s="1227"/>
    </row>
    <row r="69" spans="1:9" ht="15" customHeight="1">
      <c r="A69" s="1690"/>
      <c r="B69" s="1693"/>
      <c r="C69" s="803" t="s">
        <v>383</v>
      </c>
      <c r="D69" s="796" t="s">
        <v>358</v>
      </c>
      <c r="E69" s="797">
        <v>516788</v>
      </c>
      <c r="F69" s="1332">
        <v>516788</v>
      </c>
      <c r="G69" s="1333">
        <v>483280</v>
      </c>
      <c r="H69" s="1323">
        <f>G69/E69*100</f>
        <v>93.516103315092465</v>
      </c>
      <c r="I69" s="1324">
        <f>G69/F69*100</f>
        <v>93.516103315092465</v>
      </c>
    </row>
    <row r="70" spans="1:9" ht="18" customHeight="1">
      <c r="A70" s="1690"/>
      <c r="B70" s="1691"/>
      <c r="C70" s="799" t="s">
        <v>384</v>
      </c>
      <c r="D70" s="789" t="s">
        <v>358</v>
      </c>
      <c r="E70" s="804"/>
      <c r="F70" s="1334"/>
      <c r="G70" s="1335"/>
      <c r="H70" s="993"/>
      <c r="I70" s="1336"/>
    </row>
    <row r="71" spans="1:9" ht="15.75" customHeight="1">
      <c r="A71" s="1690"/>
      <c r="B71" s="1693"/>
      <c r="C71" s="805" t="s">
        <v>385</v>
      </c>
      <c r="D71" s="806" t="s">
        <v>386</v>
      </c>
      <c r="E71" s="797">
        <v>6000</v>
      </c>
      <c r="F71" s="1337">
        <v>6000</v>
      </c>
      <c r="G71" s="1338">
        <v>6000</v>
      </c>
      <c r="H71" s="1323">
        <f>G71/E71*100</f>
        <v>100</v>
      </c>
      <c r="I71" s="1324">
        <f>G71/F71*100</f>
        <v>100</v>
      </c>
    </row>
    <row r="72" spans="1:9" ht="15.75" customHeight="1">
      <c r="A72" s="367"/>
      <c r="B72" s="807"/>
      <c r="C72" s="808" t="s">
        <v>467</v>
      </c>
      <c r="D72" s="406" t="s">
        <v>358</v>
      </c>
      <c r="E72" s="809">
        <v>0</v>
      </c>
      <c r="F72" s="1339">
        <v>735</v>
      </c>
      <c r="G72" s="810">
        <v>0</v>
      </c>
      <c r="H72" s="1328"/>
      <c r="I72" s="1324">
        <f>G72/F72*100</f>
        <v>0</v>
      </c>
    </row>
    <row r="73" spans="1:9" ht="15" customHeight="1" thickBot="1">
      <c r="A73" s="811"/>
      <c r="B73" s="812"/>
      <c r="C73" s="813" t="s">
        <v>468</v>
      </c>
      <c r="D73" s="188" t="s">
        <v>469</v>
      </c>
      <c r="E73" s="814"/>
      <c r="F73" s="1340">
        <v>413</v>
      </c>
      <c r="G73" s="1341">
        <v>413</v>
      </c>
      <c r="H73" s="1342"/>
      <c r="I73" s="1343">
        <f>G73/F73*100</f>
        <v>100</v>
      </c>
    </row>
    <row r="74" spans="1:9" ht="16.5" thickBot="1">
      <c r="A74" s="1583" t="s">
        <v>90</v>
      </c>
      <c r="B74" s="1584"/>
      <c r="C74" s="1585"/>
      <c r="D74" s="317"/>
      <c r="E74" s="269">
        <f>E55</f>
        <v>612661</v>
      </c>
      <c r="F74" s="1344">
        <f>F55</f>
        <v>607348.4</v>
      </c>
      <c r="G74" s="269">
        <f>G55</f>
        <v>566645</v>
      </c>
      <c r="H74" s="1325">
        <f>G74/E74*100</f>
        <v>92.489157951950588</v>
      </c>
      <c r="I74" s="1345">
        <f>G74/F74*100</f>
        <v>93.298179430455392</v>
      </c>
    </row>
    <row r="75" spans="1:9" ht="16.5" thickBot="1">
      <c r="A75" s="219"/>
      <c r="B75" s="219"/>
      <c r="C75" s="219"/>
      <c r="D75" s="219"/>
      <c r="E75" s="184"/>
      <c r="F75" s="1228"/>
      <c r="G75" s="1212"/>
      <c r="H75" s="1217"/>
      <c r="I75" s="1212"/>
    </row>
    <row r="76" spans="1:9" ht="16.5" thickBot="1">
      <c r="A76" s="1583" t="s">
        <v>91</v>
      </c>
      <c r="B76" s="1584"/>
      <c r="C76" s="1585"/>
      <c r="D76" s="284"/>
      <c r="E76" s="285">
        <f>E26+E74</f>
        <v>615616</v>
      </c>
      <c r="F76" s="1346">
        <f>F26+F74</f>
        <v>632215.70000000007</v>
      </c>
      <c r="G76" s="285">
        <f>G26+G74</f>
        <v>590204</v>
      </c>
      <c r="H76" s="1347">
        <f>G76/E76*100</f>
        <v>95.872102089614302</v>
      </c>
      <c r="I76" s="1345">
        <f>G76/F76*100</f>
        <v>93.354847087789807</v>
      </c>
    </row>
    <row r="77" spans="1:9">
      <c r="F77" s="218"/>
      <c r="G77" s="218"/>
      <c r="H77" s="218"/>
      <c r="I77" s="218"/>
    </row>
  </sheetData>
  <mergeCells count="12">
    <mergeCell ref="A4:D4"/>
    <mergeCell ref="A10:A18"/>
    <mergeCell ref="B24:C24"/>
    <mergeCell ref="A26:C26"/>
    <mergeCell ref="A74:C74"/>
    <mergeCell ref="A76:C76"/>
    <mergeCell ref="A56:A71"/>
    <mergeCell ref="B60:B62"/>
    <mergeCell ref="A54:C54"/>
    <mergeCell ref="D60:D62"/>
    <mergeCell ref="B67:B69"/>
    <mergeCell ref="B70:B71"/>
  </mergeCells>
  <phoneticPr fontId="0" type="noConversion"/>
  <pageMargins left="0.31496062992125984" right="0" top="0.39370078740157483" bottom="0" header="0" footer="0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K139"/>
  <sheetViews>
    <sheetView topLeftCell="A121" zoomScaleNormal="100" workbookViewId="0">
      <selection activeCell="K112" sqref="K112"/>
    </sheetView>
  </sheetViews>
  <sheetFormatPr defaultRowHeight="15"/>
  <cols>
    <col min="2" max="2" width="9.85546875" customWidth="1"/>
    <col min="3" max="3" width="40.5703125" customWidth="1"/>
    <col min="4" max="4" width="50.5703125" customWidth="1"/>
    <col min="5" max="5" width="14.42578125" customWidth="1"/>
    <col min="6" max="6" width="15.42578125" customWidth="1"/>
    <col min="7" max="7" width="11.85546875" customWidth="1"/>
  </cols>
  <sheetData>
    <row r="1" spans="1:11" ht="15.75">
      <c r="A1" s="1711" t="s">
        <v>387</v>
      </c>
      <c r="B1" s="1711"/>
      <c r="C1" s="1711"/>
      <c r="D1" s="1711"/>
      <c r="E1" s="185"/>
      <c r="F1" s="185"/>
      <c r="G1" s="185"/>
      <c r="H1" s="185"/>
      <c r="I1" s="185"/>
    </row>
    <row r="2" spans="1:11" ht="13.5" customHeight="1" thickBot="1">
      <c r="A2" s="185"/>
      <c r="B2" s="185"/>
      <c r="C2" s="185"/>
      <c r="D2" s="185"/>
      <c r="E2" s="13"/>
      <c r="F2" s="185"/>
      <c r="G2" s="185"/>
      <c r="H2" s="185"/>
      <c r="I2" s="14" t="s">
        <v>629</v>
      </c>
    </row>
    <row r="3" spans="1:11">
      <c r="A3" s="24" t="s">
        <v>6</v>
      </c>
      <c r="B3" s="15" t="s">
        <v>7</v>
      </c>
      <c r="C3" s="25" t="s">
        <v>8</v>
      </c>
      <c r="D3" s="186"/>
      <c r="E3" s="25" t="s">
        <v>9</v>
      </c>
      <c r="F3" s="15" t="s">
        <v>10</v>
      </c>
      <c r="G3" s="25" t="s">
        <v>11</v>
      </c>
      <c r="H3" s="16" t="s">
        <v>12</v>
      </c>
      <c r="I3" s="26" t="s">
        <v>12</v>
      </c>
    </row>
    <row r="4" spans="1:11">
      <c r="A4" s="27" t="s">
        <v>13</v>
      </c>
      <c r="B4" s="17" t="s">
        <v>14</v>
      </c>
      <c r="C4" s="28" t="s">
        <v>15</v>
      </c>
      <c r="D4" s="18" t="s">
        <v>16</v>
      </c>
      <c r="E4" s="29" t="s">
        <v>17</v>
      </c>
      <c r="F4" s="19" t="s">
        <v>18</v>
      </c>
      <c r="G4" s="29" t="s">
        <v>602</v>
      </c>
      <c r="H4" s="19" t="s">
        <v>19</v>
      </c>
      <c r="I4" s="30" t="s">
        <v>20</v>
      </c>
    </row>
    <row r="5" spans="1:11" ht="15.75" thickBot="1">
      <c r="A5" s="31" t="s">
        <v>21</v>
      </c>
      <c r="B5" s="20" t="s">
        <v>22</v>
      </c>
      <c r="C5" s="32"/>
      <c r="D5" s="37"/>
      <c r="E5" s="33" t="s">
        <v>23</v>
      </c>
      <c r="F5" s="21" t="s">
        <v>23</v>
      </c>
      <c r="G5" s="187"/>
      <c r="H5" s="188"/>
      <c r="I5" s="189"/>
    </row>
    <row r="6" spans="1:11" ht="15.75">
      <c r="A6" s="190" t="s">
        <v>24</v>
      </c>
      <c r="B6" s="183"/>
      <c r="C6" s="182"/>
      <c r="D6" s="191"/>
      <c r="E6" s="192"/>
      <c r="F6" s="193"/>
      <c r="G6" s="193"/>
      <c r="H6" s="193"/>
      <c r="I6" s="194"/>
    </row>
    <row r="7" spans="1:11" ht="12.75" customHeight="1">
      <c r="A7" s="530" t="s">
        <v>388</v>
      </c>
      <c r="B7" s="1712" t="s">
        <v>389</v>
      </c>
      <c r="C7" s="1704"/>
      <c r="D7" s="815"/>
      <c r="E7" s="532">
        <f>E8+E27</f>
        <v>205413</v>
      </c>
      <c r="F7" s="1037">
        <f>F8+F27+F36+F37+F38+F39</f>
        <v>213943</v>
      </c>
      <c r="G7" s="532">
        <f>G8+G27+G36+G37+G38+G39</f>
        <v>210481</v>
      </c>
      <c r="H7" s="1038">
        <f>G7/E7*100</f>
        <v>102.46722456709168</v>
      </c>
      <c r="I7" s="1039">
        <f>G7/F7*100</f>
        <v>98.381811977956744</v>
      </c>
      <c r="K7" t="s">
        <v>633</v>
      </c>
    </row>
    <row r="8" spans="1:11" ht="12.75" customHeight="1">
      <c r="A8" s="1708"/>
      <c r="B8" s="816"/>
      <c r="C8" s="550"/>
      <c r="D8" s="817" t="s">
        <v>390</v>
      </c>
      <c r="E8" s="537">
        <f>SUM(E9:E25)</f>
        <v>191991</v>
      </c>
      <c r="F8" s="1108">
        <f>SUM(F9:F25)</f>
        <v>195765.4</v>
      </c>
      <c r="G8" s="537">
        <f>SUM(G9:G25)</f>
        <v>193620</v>
      </c>
      <c r="H8" s="1040">
        <f t="shared" ref="H8:H25" si="0">G8/E8*100</f>
        <v>100.84847727237214</v>
      </c>
      <c r="I8" s="1016">
        <f t="shared" ref="I8:I18" si="1">G8/F8*100</f>
        <v>98.904096433792702</v>
      </c>
      <c r="K8" t="s">
        <v>634</v>
      </c>
    </row>
    <row r="9" spans="1:11" ht="12.75" customHeight="1">
      <c r="A9" s="1709"/>
      <c r="B9" s="816"/>
      <c r="C9" s="550"/>
      <c r="D9" s="818" t="s">
        <v>391</v>
      </c>
      <c r="E9" s="705">
        <v>133300</v>
      </c>
      <c r="F9" s="1096">
        <v>136312</v>
      </c>
      <c r="G9" s="1036">
        <v>133407</v>
      </c>
      <c r="H9" s="1043">
        <f t="shared" si="0"/>
        <v>100.08027006751688</v>
      </c>
      <c r="I9" s="1109">
        <f t="shared" si="1"/>
        <v>97.868859674863558</v>
      </c>
    </row>
    <row r="10" spans="1:11" ht="12.75" customHeight="1">
      <c r="A10" s="1709"/>
      <c r="B10" s="816"/>
      <c r="C10" s="704" t="s">
        <v>607</v>
      </c>
      <c r="D10" s="576" t="s">
        <v>608</v>
      </c>
      <c r="E10" s="826">
        <v>0</v>
      </c>
      <c r="F10" s="1568">
        <v>0</v>
      </c>
      <c r="G10" s="867">
        <v>3520</v>
      </c>
      <c r="H10" s="1540"/>
      <c r="I10" s="1569"/>
    </row>
    <row r="11" spans="1:11" ht="12.75" customHeight="1">
      <c r="A11" s="1709"/>
      <c r="B11" s="816"/>
      <c r="C11" s="715"/>
      <c r="D11" s="821" t="s">
        <v>392</v>
      </c>
      <c r="E11" s="701">
        <v>3800</v>
      </c>
      <c r="F11" s="1112">
        <v>4167</v>
      </c>
      <c r="G11" s="1113">
        <v>3989</v>
      </c>
      <c r="H11" s="1043">
        <f t="shared" si="0"/>
        <v>104.9736842105263</v>
      </c>
      <c r="I11" s="1109">
        <f t="shared" si="1"/>
        <v>95.728341732661377</v>
      </c>
    </row>
    <row r="12" spans="1:11" ht="12.75" customHeight="1">
      <c r="A12" s="1709"/>
      <c r="B12" s="816"/>
      <c r="C12" s="550" t="s">
        <v>393</v>
      </c>
      <c r="D12" s="818" t="s">
        <v>394</v>
      </c>
      <c r="E12" s="705">
        <v>270</v>
      </c>
      <c r="F12" s="1110">
        <v>170</v>
      </c>
      <c r="G12" s="1111">
        <v>121</v>
      </c>
      <c r="H12" s="1043">
        <f t="shared" si="0"/>
        <v>44.81481481481481</v>
      </c>
      <c r="I12" s="1109">
        <f t="shared" si="1"/>
        <v>71.17647058823529</v>
      </c>
    </row>
    <row r="13" spans="1:11" ht="12.75" customHeight="1">
      <c r="A13" s="1709"/>
      <c r="B13" s="816"/>
      <c r="C13" s="550"/>
      <c r="D13" s="818" t="s">
        <v>395</v>
      </c>
      <c r="E13" s="705">
        <v>900</v>
      </c>
      <c r="F13" s="1096">
        <v>250</v>
      </c>
      <c r="G13" s="1036">
        <v>230</v>
      </c>
      <c r="H13" s="1043">
        <f t="shared" si="0"/>
        <v>25.555555555555554</v>
      </c>
      <c r="I13" s="1109">
        <f t="shared" si="1"/>
        <v>92</v>
      </c>
    </row>
    <row r="14" spans="1:11" ht="12.75" customHeight="1">
      <c r="A14" s="1709"/>
      <c r="B14" s="816"/>
      <c r="C14" s="550"/>
      <c r="D14" s="818" t="s">
        <v>396</v>
      </c>
      <c r="E14" s="705">
        <v>34660</v>
      </c>
      <c r="F14" s="1096">
        <v>35251</v>
      </c>
      <c r="G14" s="1036">
        <v>34457</v>
      </c>
      <c r="H14" s="1043">
        <f t="shared" si="0"/>
        <v>99.414310444316214</v>
      </c>
      <c r="I14" s="1109">
        <f t="shared" si="1"/>
        <v>97.747581628889961</v>
      </c>
    </row>
    <row r="15" spans="1:11" ht="12.75" customHeight="1">
      <c r="A15" s="1709"/>
      <c r="B15" s="816"/>
      <c r="C15" s="550"/>
      <c r="D15" s="818" t="s">
        <v>397</v>
      </c>
      <c r="E15" s="705">
        <v>750</v>
      </c>
      <c r="F15" s="1096">
        <v>753</v>
      </c>
      <c r="G15" s="1036">
        <v>322</v>
      </c>
      <c r="H15" s="1043">
        <f t="shared" si="0"/>
        <v>42.933333333333337</v>
      </c>
      <c r="I15" s="1109">
        <f t="shared" si="1"/>
        <v>42.762284196547142</v>
      </c>
    </row>
    <row r="16" spans="1:11" ht="12.75" customHeight="1">
      <c r="A16" s="1709"/>
      <c r="B16" s="816"/>
      <c r="C16" s="550"/>
      <c r="D16" s="818" t="s">
        <v>398</v>
      </c>
      <c r="E16" s="705">
        <v>12540</v>
      </c>
      <c r="F16" s="1096">
        <v>12751.4</v>
      </c>
      <c r="G16" s="1036">
        <v>12483</v>
      </c>
      <c r="H16" s="1043">
        <f t="shared" si="0"/>
        <v>99.545454545454547</v>
      </c>
      <c r="I16" s="1109">
        <f t="shared" si="1"/>
        <v>97.895133083426131</v>
      </c>
    </row>
    <row r="17" spans="1:9" ht="12.75" customHeight="1">
      <c r="A17" s="1709"/>
      <c r="B17" s="816"/>
      <c r="C17" s="550"/>
      <c r="D17" s="818" t="s">
        <v>636</v>
      </c>
      <c r="E17" s="705">
        <v>665</v>
      </c>
      <c r="F17" s="1096">
        <v>665</v>
      </c>
      <c r="G17" s="1036">
        <v>618</v>
      </c>
      <c r="H17" s="1043">
        <f t="shared" si="0"/>
        <v>92.932330827067659</v>
      </c>
      <c r="I17" s="1109">
        <f t="shared" si="1"/>
        <v>92.932330827067659</v>
      </c>
    </row>
    <row r="18" spans="1:9" ht="12.75" customHeight="1">
      <c r="A18" s="1709"/>
      <c r="B18" s="816"/>
      <c r="C18" s="550"/>
      <c r="D18" s="819" t="s">
        <v>246</v>
      </c>
      <c r="E18" s="705">
        <v>1380</v>
      </c>
      <c r="F18" s="1096">
        <v>1420</v>
      </c>
      <c r="G18" s="1036">
        <v>1053</v>
      </c>
      <c r="H18" s="1043">
        <f t="shared" si="0"/>
        <v>76.304347826086953</v>
      </c>
      <c r="I18" s="1109">
        <f t="shared" si="1"/>
        <v>74.154929577464785</v>
      </c>
    </row>
    <row r="19" spans="1:9" ht="12.75" customHeight="1">
      <c r="A19" s="1709"/>
      <c r="B19" s="816"/>
      <c r="C19" s="550"/>
      <c r="D19" s="820" t="s">
        <v>609</v>
      </c>
      <c r="E19" s="701">
        <v>540</v>
      </c>
      <c r="F19" s="1112">
        <v>390</v>
      </c>
      <c r="G19" s="1113">
        <v>385</v>
      </c>
      <c r="H19" s="1114">
        <f>G19/E19*100</f>
        <v>71.296296296296291</v>
      </c>
      <c r="I19" s="1115">
        <f>G19/F19*100</f>
        <v>98.71794871794873</v>
      </c>
    </row>
    <row r="20" spans="1:9" ht="12.75" customHeight="1">
      <c r="A20" s="1709"/>
      <c r="B20" s="816"/>
      <c r="C20" s="550" t="s">
        <v>393</v>
      </c>
      <c r="D20" s="822" t="s">
        <v>399</v>
      </c>
      <c r="E20" s="701">
        <v>23</v>
      </c>
      <c r="F20" s="1112">
        <v>23</v>
      </c>
      <c r="G20" s="1113">
        <v>20</v>
      </c>
      <c r="H20" s="1114">
        <f t="shared" si="0"/>
        <v>86.956521739130437</v>
      </c>
      <c r="I20" s="1115">
        <f t="shared" ref="I20:I25" si="2">G20/F20*100</f>
        <v>86.956521739130437</v>
      </c>
    </row>
    <row r="21" spans="1:9" ht="12.75" customHeight="1">
      <c r="A21" s="1709"/>
      <c r="B21" s="816"/>
      <c r="C21" s="550"/>
      <c r="D21" s="820" t="s">
        <v>400</v>
      </c>
      <c r="E21" s="705">
        <v>30</v>
      </c>
      <c r="F21" s="1096">
        <v>30</v>
      </c>
      <c r="G21" s="1036">
        <v>0</v>
      </c>
      <c r="H21" s="1114">
        <f t="shared" si="0"/>
        <v>0</v>
      </c>
      <c r="I21" s="1115">
        <f t="shared" si="2"/>
        <v>0</v>
      </c>
    </row>
    <row r="22" spans="1:9" ht="12.75" customHeight="1">
      <c r="A22" s="1709"/>
      <c r="B22" s="823"/>
      <c r="C22" s="542" t="s">
        <v>393</v>
      </c>
      <c r="D22" s="820" t="s">
        <v>401</v>
      </c>
      <c r="E22" s="705">
        <v>2513</v>
      </c>
      <c r="F22" s="1096">
        <v>2958</v>
      </c>
      <c r="G22" s="1036">
        <v>2842</v>
      </c>
      <c r="H22" s="1114">
        <f t="shared" si="0"/>
        <v>113.09192200557104</v>
      </c>
      <c r="I22" s="1115">
        <f t="shared" si="2"/>
        <v>96.078431372549019</v>
      </c>
    </row>
    <row r="23" spans="1:9" ht="12.75" customHeight="1">
      <c r="A23" s="1709"/>
      <c r="B23" s="823"/>
      <c r="C23" s="542" t="s">
        <v>531</v>
      </c>
      <c r="D23" s="820" t="s">
        <v>532</v>
      </c>
      <c r="E23" s="705">
        <v>0</v>
      </c>
      <c r="F23" s="1096">
        <v>5</v>
      </c>
      <c r="G23" s="1036">
        <v>5</v>
      </c>
      <c r="H23" s="1114"/>
      <c r="I23" s="1115">
        <f t="shared" si="2"/>
        <v>100</v>
      </c>
    </row>
    <row r="24" spans="1:9" ht="12.75" customHeight="1">
      <c r="A24" s="1709"/>
      <c r="B24" s="823"/>
      <c r="C24" s="542" t="s">
        <v>393</v>
      </c>
      <c r="D24" s="820" t="s">
        <v>550</v>
      </c>
      <c r="E24" s="705">
        <v>600</v>
      </c>
      <c r="F24" s="1096">
        <v>600</v>
      </c>
      <c r="G24" s="1036">
        <v>168</v>
      </c>
      <c r="H24" s="1114">
        <f t="shared" si="0"/>
        <v>28.000000000000004</v>
      </c>
      <c r="I24" s="1115">
        <f t="shared" si="2"/>
        <v>28.000000000000004</v>
      </c>
    </row>
    <row r="25" spans="1:9" ht="12.75" customHeight="1">
      <c r="A25" s="1709"/>
      <c r="B25" s="824"/>
      <c r="C25" s="711"/>
      <c r="D25" s="825" t="s">
        <v>402</v>
      </c>
      <c r="E25" s="705">
        <v>20</v>
      </c>
      <c r="F25" s="1096">
        <v>20</v>
      </c>
      <c r="G25" s="1036">
        <v>0</v>
      </c>
      <c r="H25" s="1114">
        <f t="shared" si="0"/>
        <v>0</v>
      </c>
      <c r="I25" s="1115">
        <f t="shared" si="2"/>
        <v>0</v>
      </c>
    </row>
    <row r="26" spans="1:9" ht="6.75" customHeight="1">
      <c r="A26" s="1709"/>
      <c r="B26" s="823"/>
      <c r="C26" s="569"/>
      <c r="D26" s="820"/>
      <c r="E26" s="826"/>
      <c r="F26" s="961"/>
      <c r="G26" s="965"/>
      <c r="H26" s="962"/>
      <c r="I26" s="975"/>
    </row>
    <row r="27" spans="1:9" ht="12.75" customHeight="1">
      <c r="A27" s="1709"/>
      <c r="B27" s="816"/>
      <c r="C27" s="550"/>
      <c r="D27" s="827" t="s">
        <v>403</v>
      </c>
      <c r="E27" s="537">
        <f>SUM(E29:E34)</f>
        <v>13422</v>
      </c>
      <c r="F27" s="1108">
        <f>SUM(F28:F34)</f>
        <v>13497</v>
      </c>
      <c r="G27" s="537">
        <f>SUM(G28:G34)</f>
        <v>12119</v>
      </c>
      <c r="H27" s="1116">
        <f t="shared" ref="H27:H33" si="3">G27/E27*100</f>
        <v>90.292057815526746</v>
      </c>
      <c r="I27" s="996">
        <f t="shared" ref="I27:I34" si="4">G27/F27*100</f>
        <v>89.790323775653846</v>
      </c>
    </row>
    <row r="28" spans="1:9" ht="12.75" customHeight="1">
      <c r="A28" s="1709"/>
      <c r="B28" s="816"/>
      <c r="C28" s="550"/>
      <c r="D28" s="818" t="s">
        <v>392</v>
      </c>
      <c r="E28" s="539">
        <v>0</v>
      </c>
      <c r="F28" s="1117">
        <v>80</v>
      </c>
      <c r="G28" s="539">
        <v>38</v>
      </c>
      <c r="H28" s="1064"/>
      <c r="I28" s="1118"/>
    </row>
    <row r="29" spans="1:9" ht="12.75" customHeight="1">
      <c r="A29" s="1709"/>
      <c r="B29" s="816"/>
      <c r="C29" s="828"/>
      <c r="D29" s="820" t="s">
        <v>404</v>
      </c>
      <c r="E29" s="705">
        <v>10000</v>
      </c>
      <c r="F29" s="1096">
        <v>9770</v>
      </c>
      <c r="G29" s="1036">
        <v>9305</v>
      </c>
      <c r="H29" s="1119">
        <f t="shared" si="3"/>
        <v>93.05</v>
      </c>
      <c r="I29" s="1120">
        <f t="shared" si="4"/>
        <v>95.240532241555783</v>
      </c>
    </row>
    <row r="30" spans="1:9" ht="12.75" customHeight="1">
      <c r="A30" s="1709"/>
      <c r="B30" s="816"/>
      <c r="C30" s="828"/>
      <c r="D30" s="820" t="s">
        <v>396</v>
      </c>
      <c r="E30" s="705">
        <v>2400</v>
      </c>
      <c r="F30" s="1096">
        <v>2400</v>
      </c>
      <c r="G30" s="1036">
        <v>1815</v>
      </c>
      <c r="H30" s="1119">
        <f t="shared" si="3"/>
        <v>75.625</v>
      </c>
      <c r="I30" s="1120">
        <f t="shared" si="4"/>
        <v>75.625</v>
      </c>
    </row>
    <row r="31" spans="1:9" ht="12.75" customHeight="1">
      <c r="A31" s="1709"/>
      <c r="B31" s="816"/>
      <c r="C31" s="828"/>
      <c r="D31" s="820" t="s">
        <v>397</v>
      </c>
      <c r="E31" s="705">
        <v>25</v>
      </c>
      <c r="F31" s="1096">
        <v>25</v>
      </c>
      <c r="G31" s="1036">
        <v>0</v>
      </c>
      <c r="H31" s="1119">
        <f t="shared" si="3"/>
        <v>0</v>
      </c>
      <c r="I31" s="1120">
        <f t="shared" si="4"/>
        <v>0</v>
      </c>
    </row>
    <row r="32" spans="1:9" ht="12.75" customHeight="1">
      <c r="A32" s="1709"/>
      <c r="B32" s="816"/>
      <c r="C32" s="828"/>
      <c r="D32" s="820" t="s">
        <v>398</v>
      </c>
      <c r="E32" s="705">
        <v>920</v>
      </c>
      <c r="F32" s="1096">
        <v>920</v>
      </c>
      <c r="G32" s="1036">
        <v>767</v>
      </c>
      <c r="H32" s="1119">
        <f t="shared" si="3"/>
        <v>83.369565217391312</v>
      </c>
      <c r="I32" s="1120">
        <f t="shared" si="4"/>
        <v>83.369565217391312</v>
      </c>
    </row>
    <row r="33" spans="1:9" ht="12.75" customHeight="1">
      <c r="A33" s="1709"/>
      <c r="B33" s="816"/>
      <c r="C33" s="550" t="s">
        <v>393</v>
      </c>
      <c r="D33" s="820" t="s">
        <v>405</v>
      </c>
      <c r="E33" s="705">
        <v>77</v>
      </c>
      <c r="F33" s="1096">
        <v>152</v>
      </c>
      <c r="G33" s="1036">
        <v>151</v>
      </c>
      <c r="H33" s="1119">
        <f t="shared" si="3"/>
        <v>196.10389610389612</v>
      </c>
      <c r="I33" s="1120">
        <f t="shared" si="4"/>
        <v>99.342105263157904</v>
      </c>
    </row>
    <row r="34" spans="1:9" ht="12.75" customHeight="1">
      <c r="A34" s="1709"/>
      <c r="B34" s="816"/>
      <c r="C34" s="550" t="s">
        <v>533</v>
      </c>
      <c r="D34" s="820" t="s">
        <v>534</v>
      </c>
      <c r="E34" s="705">
        <v>0</v>
      </c>
      <c r="F34" s="1096">
        <v>150</v>
      </c>
      <c r="G34" s="1036">
        <v>43</v>
      </c>
      <c r="H34" s="1119"/>
      <c r="I34" s="1120">
        <f t="shared" si="4"/>
        <v>28.666666666666668</v>
      </c>
    </row>
    <row r="35" spans="1:9" ht="9" customHeight="1">
      <c r="A35" s="1709"/>
      <c r="B35" s="816"/>
      <c r="C35" s="550"/>
      <c r="D35" s="820"/>
      <c r="E35" s="705"/>
      <c r="F35" s="943"/>
      <c r="G35" s="945"/>
      <c r="H35" s="948"/>
      <c r="I35" s="956"/>
    </row>
    <row r="36" spans="1:9" ht="12.75" customHeight="1">
      <c r="A36" s="1709"/>
      <c r="B36" s="816"/>
      <c r="C36" s="632"/>
      <c r="D36" s="827" t="s">
        <v>406</v>
      </c>
      <c r="E36" s="537">
        <v>0</v>
      </c>
      <c r="F36" s="992">
        <v>865</v>
      </c>
      <c r="G36" s="402">
        <v>850</v>
      </c>
      <c r="H36" s="1116"/>
      <c r="I36" s="996">
        <f>G36/F36*100</f>
        <v>98.265895953757223</v>
      </c>
    </row>
    <row r="37" spans="1:9" ht="12.75" customHeight="1">
      <c r="A37" s="1709"/>
      <c r="B37" s="829"/>
      <c r="C37" s="632" t="s">
        <v>554</v>
      </c>
      <c r="D37" s="827" t="s">
        <v>555</v>
      </c>
      <c r="E37" s="537">
        <v>0</v>
      </c>
      <c r="F37" s="992">
        <v>895</v>
      </c>
      <c r="G37" s="402">
        <v>894</v>
      </c>
      <c r="H37" s="1116"/>
      <c r="I37" s="996">
        <f>G37/F37*100</f>
        <v>99.888268156424573</v>
      </c>
    </row>
    <row r="38" spans="1:9" ht="12.75" customHeight="1">
      <c r="A38" s="1709"/>
      <c r="B38" s="829"/>
      <c r="C38" s="632"/>
      <c r="D38" s="817" t="s">
        <v>556</v>
      </c>
      <c r="E38" s="537">
        <v>0</v>
      </c>
      <c r="F38" s="992">
        <v>1211.9000000000001</v>
      </c>
      <c r="G38" s="402">
        <v>1497</v>
      </c>
      <c r="H38" s="976"/>
      <c r="I38" s="944"/>
    </row>
    <row r="39" spans="1:9" ht="12.75" customHeight="1">
      <c r="A39" s="1709"/>
      <c r="B39" s="829"/>
      <c r="C39" s="828"/>
      <c r="D39" s="817" t="s">
        <v>572</v>
      </c>
      <c r="E39" s="830">
        <v>0</v>
      </c>
      <c r="F39" s="990">
        <v>1708.7</v>
      </c>
      <c r="G39" s="1011">
        <v>1501</v>
      </c>
      <c r="H39" s="1116"/>
      <c r="I39" s="996">
        <f>G39/F39*100</f>
        <v>87.844560191958792</v>
      </c>
    </row>
    <row r="40" spans="1:9" ht="9" customHeight="1">
      <c r="A40" s="1709"/>
      <c r="B40" s="829"/>
      <c r="C40" s="828"/>
      <c r="D40" s="820"/>
      <c r="E40" s="826"/>
      <c r="F40" s="961"/>
      <c r="G40" s="962"/>
      <c r="H40" s="977"/>
      <c r="I40" s="964"/>
    </row>
    <row r="41" spans="1:9" ht="12.75" customHeight="1">
      <c r="A41" s="530" t="s">
        <v>408</v>
      </c>
      <c r="B41" s="1703" t="s">
        <v>409</v>
      </c>
      <c r="C41" s="1704"/>
      <c r="D41" s="833"/>
      <c r="E41" s="689">
        <f t="shared" ref="E41:G42" si="5">E42</f>
        <v>55</v>
      </c>
      <c r="F41" s="1008">
        <f t="shared" si="5"/>
        <v>55</v>
      </c>
      <c r="G41" s="689">
        <f t="shared" si="5"/>
        <v>40</v>
      </c>
      <c r="H41" s="1013">
        <f>G41/E41*100</f>
        <v>72.727272727272734</v>
      </c>
      <c r="I41" s="1014">
        <f>G41/F41*100</f>
        <v>72.727272727272734</v>
      </c>
    </row>
    <row r="42" spans="1:9" ht="12.75" customHeight="1">
      <c r="A42" s="1619"/>
      <c r="B42" s="540"/>
      <c r="C42" s="534"/>
      <c r="D42" s="827" t="s">
        <v>390</v>
      </c>
      <c r="E42" s="537">
        <f t="shared" si="5"/>
        <v>55</v>
      </c>
      <c r="F42" s="1108">
        <f t="shared" si="5"/>
        <v>55</v>
      </c>
      <c r="G42" s="537">
        <f t="shared" si="5"/>
        <v>40</v>
      </c>
      <c r="H42" s="1015">
        <f>G42/E42*100</f>
        <v>72.727272727272734</v>
      </c>
      <c r="I42" s="1099">
        <f>G42/F42*100</f>
        <v>72.727272727272734</v>
      </c>
    </row>
    <row r="43" spans="1:9" ht="12.75" customHeight="1">
      <c r="A43" s="1620"/>
      <c r="B43" s="832"/>
      <c r="C43" s="542"/>
      <c r="D43" s="834" t="s">
        <v>195</v>
      </c>
      <c r="E43" s="835">
        <v>55</v>
      </c>
      <c r="F43" s="1096">
        <v>55</v>
      </c>
      <c r="G43" s="588">
        <v>40</v>
      </c>
      <c r="H43" s="1097">
        <f>G43/E43*100</f>
        <v>72.727272727272734</v>
      </c>
      <c r="I43" s="1120">
        <f>G43/F43*100</f>
        <v>72.727272727272734</v>
      </c>
    </row>
    <row r="44" spans="1:9" ht="9" customHeight="1">
      <c r="A44" s="1621"/>
      <c r="B44" s="823"/>
      <c r="C44" s="836"/>
      <c r="D44" s="837"/>
      <c r="E44" s="830"/>
      <c r="F44" s="943"/>
      <c r="G44" s="948"/>
      <c r="H44" s="948"/>
      <c r="I44" s="957"/>
    </row>
    <row r="45" spans="1:9" ht="12.75" customHeight="1">
      <c r="A45" s="530" t="s">
        <v>410</v>
      </c>
      <c r="B45" s="838" t="s">
        <v>411</v>
      </c>
      <c r="C45" s="839"/>
      <c r="D45" s="831"/>
      <c r="E45" s="689">
        <f>E46</f>
        <v>14300</v>
      </c>
      <c r="F45" s="1008">
        <f>F46+F56+F57</f>
        <v>19173</v>
      </c>
      <c r="G45" s="689">
        <f>G46+G56+G57</f>
        <v>16356</v>
      </c>
      <c r="H45" s="1013">
        <f t="shared" ref="H45:H53" si="6">G45/E45*100</f>
        <v>114.37762237762237</v>
      </c>
      <c r="I45" s="1014">
        <f>G45/F45*100</f>
        <v>85.307463620716632</v>
      </c>
    </row>
    <row r="46" spans="1:9" ht="12.75" customHeight="1">
      <c r="A46" s="1708"/>
      <c r="B46" s="535"/>
      <c r="C46" s="840"/>
      <c r="D46" s="827" t="s">
        <v>390</v>
      </c>
      <c r="E46" s="537">
        <f>SUM(E47:E54)</f>
        <v>14300</v>
      </c>
      <c r="F46" s="1108">
        <f>SUM(F47:F54)</f>
        <v>17583</v>
      </c>
      <c r="G46" s="537">
        <f>SUM(G47:G54)</f>
        <v>14767</v>
      </c>
      <c r="H46" s="1015">
        <f t="shared" si="6"/>
        <v>103.26573426573427</v>
      </c>
      <c r="I46" s="1035">
        <f>G46/F46*100</f>
        <v>83.984530512426787</v>
      </c>
    </row>
    <row r="47" spans="1:9" ht="12.75" customHeight="1">
      <c r="A47" s="1709"/>
      <c r="B47" s="541"/>
      <c r="C47" s="542"/>
      <c r="D47" s="820" t="s">
        <v>339</v>
      </c>
      <c r="E47" s="539">
        <v>2200</v>
      </c>
      <c r="F47" s="1096">
        <v>3100</v>
      </c>
      <c r="G47" s="1036">
        <v>2758</v>
      </c>
      <c r="H47" s="1015">
        <f t="shared" si="6"/>
        <v>125.36363636363636</v>
      </c>
      <c r="I47" s="1098">
        <f t="shared" ref="I47:I57" si="7">G47/F47*100</f>
        <v>88.967741935483872</v>
      </c>
    </row>
    <row r="48" spans="1:9" ht="12.75" customHeight="1">
      <c r="A48" s="1709"/>
      <c r="B48" s="541"/>
      <c r="C48" s="542"/>
      <c r="D48" s="820" t="s">
        <v>245</v>
      </c>
      <c r="E48" s="539">
        <v>300</v>
      </c>
      <c r="F48" s="1096">
        <v>300</v>
      </c>
      <c r="G48" s="1036">
        <v>90</v>
      </c>
      <c r="H48" s="1097">
        <f t="shared" si="6"/>
        <v>30</v>
      </c>
      <c r="I48" s="1098">
        <f t="shared" si="7"/>
        <v>30</v>
      </c>
    </row>
    <row r="49" spans="1:9" ht="12.75" customHeight="1">
      <c r="A49" s="1709"/>
      <c r="B49" s="832"/>
      <c r="C49" s="569"/>
      <c r="D49" s="834" t="s">
        <v>195</v>
      </c>
      <c r="E49" s="539">
        <v>9500</v>
      </c>
      <c r="F49" s="1096">
        <v>11400</v>
      </c>
      <c r="G49" s="1036">
        <v>9900</v>
      </c>
      <c r="H49" s="1097">
        <f t="shared" si="6"/>
        <v>104.21052631578947</v>
      </c>
      <c r="I49" s="1098">
        <f t="shared" si="7"/>
        <v>86.842105263157904</v>
      </c>
    </row>
    <row r="50" spans="1:9" ht="12.75" customHeight="1">
      <c r="A50" s="1709"/>
      <c r="B50" s="841" t="s">
        <v>412</v>
      </c>
      <c r="C50" s="569" t="s">
        <v>413</v>
      </c>
      <c r="D50" s="834" t="s">
        <v>195</v>
      </c>
      <c r="E50" s="539">
        <v>500</v>
      </c>
      <c r="F50" s="1096">
        <v>500</v>
      </c>
      <c r="G50" s="1036">
        <v>227</v>
      </c>
      <c r="H50" s="1097">
        <f t="shared" si="6"/>
        <v>45.4</v>
      </c>
      <c r="I50" s="1098">
        <f t="shared" si="7"/>
        <v>45.4</v>
      </c>
    </row>
    <row r="51" spans="1:9" ht="12.75" customHeight="1">
      <c r="A51" s="1709"/>
      <c r="B51" s="841" t="s">
        <v>414</v>
      </c>
      <c r="C51" s="569" t="s">
        <v>415</v>
      </c>
      <c r="D51" s="834" t="s">
        <v>195</v>
      </c>
      <c r="E51" s="539">
        <v>1000</v>
      </c>
      <c r="F51" s="1096">
        <v>1000</v>
      </c>
      <c r="G51" s="1036">
        <v>968</v>
      </c>
      <c r="H51" s="1097">
        <f t="shared" si="6"/>
        <v>96.8</v>
      </c>
      <c r="I51" s="1098">
        <f t="shared" si="7"/>
        <v>96.8</v>
      </c>
    </row>
    <row r="52" spans="1:9" ht="12.75" customHeight="1">
      <c r="A52" s="1709"/>
      <c r="B52" s="832"/>
      <c r="C52" s="569"/>
      <c r="D52" s="834" t="s">
        <v>541</v>
      </c>
      <c r="E52" s="539">
        <v>300</v>
      </c>
      <c r="F52" s="1121">
        <v>300</v>
      </c>
      <c r="G52" s="1122">
        <v>145</v>
      </c>
      <c r="H52" s="1097">
        <f t="shared" si="6"/>
        <v>48.333333333333336</v>
      </c>
      <c r="I52" s="1098">
        <f t="shared" si="7"/>
        <v>48.333333333333336</v>
      </c>
    </row>
    <row r="53" spans="1:9" ht="12.75" customHeight="1">
      <c r="A53" s="1709"/>
      <c r="B53" s="832"/>
      <c r="C53" s="569"/>
      <c r="D53" s="820" t="s">
        <v>416</v>
      </c>
      <c r="E53" s="539">
        <v>500</v>
      </c>
      <c r="F53" s="1096">
        <v>800</v>
      </c>
      <c r="G53" s="1036">
        <v>497</v>
      </c>
      <c r="H53" s="1097">
        <f t="shared" si="6"/>
        <v>99.4</v>
      </c>
      <c r="I53" s="1098">
        <f t="shared" si="7"/>
        <v>62.125</v>
      </c>
    </row>
    <row r="54" spans="1:9" ht="12" customHeight="1">
      <c r="A54" s="1709"/>
      <c r="B54" s="832"/>
      <c r="C54" s="569"/>
      <c r="D54" s="820" t="s">
        <v>417</v>
      </c>
      <c r="E54" s="842">
        <v>0</v>
      </c>
      <c r="F54" s="1096">
        <v>183</v>
      </c>
      <c r="G54" s="1036">
        <v>182</v>
      </c>
      <c r="H54" s="1097"/>
      <c r="I54" s="1098">
        <f t="shared" si="7"/>
        <v>99.453551912568301</v>
      </c>
    </row>
    <row r="55" spans="1:9" ht="7.5" customHeight="1">
      <c r="A55" s="1709"/>
      <c r="B55" s="843"/>
      <c r="C55" s="844"/>
      <c r="D55" s="825"/>
      <c r="E55" s="845"/>
      <c r="F55" s="966"/>
      <c r="G55" s="1102"/>
      <c r="H55" s="978"/>
      <c r="I55" s="963"/>
    </row>
    <row r="56" spans="1:9" ht="12" customHeight="1">
      <c r="A56" s="1709"/>
      <c r="B56" s="843"/>
      <c r="C56" s="844"/>
      <c r="D56" s="817" t="s">
        <v>556</v>
      </c>
      <c r="E56" s="350">
        <v>0</v>
      </c>
      <c r="F56" s="991">
        <v>774.5</v>
      </c>
      <c r="G56" s="790">
        <v>774</v>
      </c>
      <c r="H56" s="1123"/>
      <c r="I56" s="1124"/>
    </row>
    <row r="57" spans="1:9" ht="14.25" customHeight="1" thickBot="1">
      <c r="A57" s="1710"/>
      <c r="B57" s="846"/>
      <c r="C57" s="847"/>
      <c r="D57" s="848" t="s">
        <v>407</v>
      </c>
      <c r="E57" s="410">
        <v>0</v>
      </c>
      <c r="F57" s="997">
        <v>815.5</v>
      </c>
      <c r="G57" s="1125">
        <v>815</v>
      </c>
      <c r="H57" s="951"/>
      <c r="I57" s="1126">
        <f t="shared" si="7"/>
        <v>99.93868792152054</v>
      </c>
    </row>
    <row r="58" spans="1:9" ht="11.25" customHeight="1">
      <c r="A58" s="1158"/>
      <c r="B58" s="1159"/>
      <c r="C58" s="1127"/>
      <c r="D58" s="1128"/>
      <c r="E58" s="1129"/>
      <c r="F58" s="1160"/>
      <c r="G58" s="804"/>
      <c r="H58" s="949"/>
      <c r="I58" s="1161"/>
    </row>
    <row r="59" spans="1:9" ht="15.75" thickBot="1">
      <c r="A59" s="185"/>
      <c r="B59" s="185"/>
      <c r="C59" s="185"/>
      <c r="D59" s="185"/>
      <c r="E59" s="13"/>
      <c r="F59" s="185"/>
      <c r="G59" s="185"/>
      <c r="H59" s="185"/>
      <c r="I59" s="14" t="s">
        <v>630</v>
      </c>
    </row>
    <row r="60" spans="1:9">
      <c r="A60" s="24" t="s">
        <v>6</v>
      </c>
      <c r="B60" s="15" t="s">
        <v>7</v>
      </c>
      <c r="C60" s="25" t="s">
        <v>8</v>
      </c>
      <c r="D60" s="186"/>
      <c r="E60" s="25" t="s">
        <v>9</v>
      </c>
      <c r="F60" s="15" t="s">
        <v>10</v>
      </c>
      <c r="G60" s="25" t="s">
        <v>11</v>
      </c>
      <c r="H60" s="16" t="s">
        <v>12</v>
      </c>
      <c r="I60" s="26" t="s">
        <v>12</v>
      </c>
    </row>
    <row r="61" spans="1:9">
      <c r="A61" s="27" t="s">
        <v>13</v>
      </c>
      <c r="B61" s="17" t="s">
        <v>14</v>
      </c>
      <c r="C61" s="28" t="s">
        <v>15</v>
      </c>
      <c r="D61" s="18" t="s">
        <v>16</v>
      </c>
      <c r="E61" s="29" t="s">
        <v>17</v>
      </c>
      <c r="F61" s="19" t="s">
        <v>18</v>
      </c>
      <c r="G61" s="29" t="s">
        <v>602</v>
      </c>
      <c r="H61" s="19" t="s">
        <v>19</v>
      </c>
      <c r="I61" s="30" t="s">
        <v>20</v>
      </c>
    </row>
    <row r="62" spans="1:9" ht="15.75" thickBot="1">
      <c r="A62" s="31" t="s">
        <v>21</v>
      </c>
      <c r="B62" s="20" t="s">
        <v>22</v>
      </c>
      <c r="C62" s="32"/>
      <c r="D62" s="37"/>
      <c r="E62" s="33" t="s">
        <v>23</v>
      </c>
      <c r="F62" s="21" t="s">
        <v>23</v>
      </c>
      <c r="G62" s="187"/>
      <c r="H62" s="188"/>
      <c r="I62" s="189"/>
    </row>
    <row r="63" spans="1:9" ht="12.75" customHeight="1">
      <c r="A63" s="1529" t="s">
        <v>418</v>
      </c>
      <c r="B63" s="849" t="s">
        <v>419</v>
      </c>
      <c r="C63" s="850"/>
      <c r="D63" s="851"/>
      <c r="E63" s="852">
        <f>E65</f>
        <v>50400</v>
      </c>
      <c r="F63" s="1130">
        <f>F65+F95+F96+F97+F98</f>
        <v>60198</v>
      </c>
      <c r="G63" s="852">
        <f>G65+G95+G96+G97+G98</f>
        <v>43185</v>
      </c>
      <c r="H63" s="1131">
        <f>G63/E63*100</f>
        <v>85.68452380952381</v>
      </c>
      <c r="I63" s="1132">
        <f>G63/F63*100</f>
        <v>71.738263729692022</v>
      </c>
    </row>
    <row r="64" spans="1:9" ht="12.75" customHeight="1">
      <c r="A64" s="1617"/>
      <c r="B64" s="849"/>
      <c r="C64" s="691"/>
      <c r="D64" s="853"/>
      <c r="E64" s="852"/>
      <c r="F64" s="970"/>
      <c r="G64" s="852"/>
      <c r="H64" s="1131"/>
      <c r="I64" s="1132"/>
    </row>
    <row r="65" spans="1:9" ht="12.75" customHeight="1">
      <c r="A65" s="1681"/>
      <c r="B65" s="854"/>
      <c r="C65" s="855"/>
      <c r="D65" s="856" t="s">
        <v>390</v>
      </c>
      <c r="E65" s="857">
        <f>SUM(E66:E93)</f>
        <v>50400</v>
      </c>
      <c r="F65" s="1133">
        <f>SUM(F66:F93)</f>
        <v>56948</v>
      </c>
      <c r="G65" s="857">
        <f>SUM(G66:G93)</f>
        <v>40882</v>
      </c>
      <c r="H65" s="1040">
        <f>G65/E65*100</f>
        <v>81.115079365079367</v>
      </c>
      <c r="I65" s="1134">
        <f>G65/F65*100</f>
        <v>71.788298096509095</v>
      </c>
    </row>
    <row r="66" spans="1:9" ht="12.75" customHeight="1">
      <c r="A66" s="1681"/>
      <c r="B66" s="858"/>
      <c r="C66" s="859" t="s">
        <v>242</v>
      </c>
      <c r="D66" s="576" t="s">
        <v>420</v>
      </c>
      <c r="E66" s="705">
        <v>30</v>
      </c>
      <c r="F66" s="1096">
        <v>30</v>
      </c>
      <c r="G66" s="1036">
        <v>11</v>
      </c>
      <c r="H66" s="1043">
        <f t="shared" ref="H66:H93" si="8">G66/E66*100</f>
        <v>36.666666666666664</v>
      </c>
      <c r="I66" s="1120">
        <f>G66/F66*100</f>
        <v>36.666666666666664</v>
      </c>
    </row>
    <row r="67" spans="1:9" ht="12.75" customHeight="1">
      <c r="A67" s="1681"/>
      <c r="B67" s="858"/>
      <c r="C67" s="859" t="s">
        <v>242</v>
      </c>
      <c r="D67" s="576" t="s">
        <v>243</v>
      </c>
      <c r="E67" s="705">
        <v>570</v>
      </c>
      <c r="F67" s="1096">
        <v>570</v>
      </c>
      <c r="G67" s="1036">
        <v>152</v>
      </c>
      <c r="H67" s="1043">
        <f t="shared" si="8"/>
        <v>26.666666666666668</v>
      </c>
      <c r="I67" s="1120">
        <f t="shared" ref="I67:I98" si="9">G67/F67*100</f>
        <v>26.666666666666668</v>
      </c>
    </row>
    <row r="68" spans="1:9" ht="12.75" customHeight="1">
      <c r="A68" s="1681"/>
      <c r="B68" s="858"/>
      <c r="C68" s="859" t="s">
        <v>242</v>
      </c>
      <c r="D68" s="576" t="s">
        <v>339</v>
      </c>
      <c r="E68" s="705">
        <v>600</v>
      </c>
      <c r="F68" s="1096">
        <v>600</v>
      </c>
      <c r="G68" s="1036">
        <v>456</v>
      </c>
      <c r="H68" s="1043">
        <f t="shared" si="8"/>
        <v>76</v>
      </c>
      <c r="I68" s="1120">
        <f t="shared" si="9"/>
        <v>76</v>
      </c>
    </row>
    <row r="69" spans="1:9" ht="12.75" customHeight="1">
      <c r="A69" s="1681"/>
      <c r="B69" s="858"/>
      <c r="C69" s="859"/>
      <c r="D69" s="576" t="s">
        <v>340</v>
      </c>
      <c r="E69" s="705">
        <v>3540</v>
      </c>
      <c r="F69" s="1096">
        <v>3629</v>
      </c>
      <c r="G69" s="1036">
        <v>3093</v>
      </c>
      <c r="H69" s="1043">
        <f t="shared" si="8"/>
        <v>87.372881355932208</v>
      </c>
      <c r="I69" s="1120">
        <f t="shared" si="9"/>
        <v>85.230090934141629</v>
      </c>
    </row>
    <row r="70" spans="1:9" ht="12.75" customHeight="1">
      <c r="A70" s="1681"/>
      <c r="B70" s="858"/>
      <c r="C70" s="859"/>
      <c r="D70" s="576" t="s">
        <v>421</v>
      </c>
      <c r="E70" s="705">
        <v>1</v>
      </c>
      <c r="F70" s="1096">
        <v>1</v>
      </c>
      <c r="G70" s="1036">
        <v>0</v>
      </c>
      <c r="H70" s="1043">
        <f t="shared" si="8"/>
        <v>0</v>
      </c>
      <c r="I70" s="1120">
        <f t="shared" si="9"/>
        <v>0</v>
      </c>
    </row>
    <row r="71" spans="1:9" ht="12.75" customHeight="1">
      <c r="A71" s="1681"/>
      <c r="B71" s="858"/>
      <c r="C71" s="859"/>
      <c r="D71" s="576" t="s">
        <v>422</v>
      </c>
      <c r="E71" s="705">
        <v>650</v>
      </c>
      <c r="F71" s="1096">
        <v>660</v>
      </c>
      <c r="G71" s="1036">
        <v>543</v>
      </c>
      <c r="H71" s="1043">
        <f t="shared" si="8"/>
        <v>83.538461538461533</v>
      </c>
      <c r="I71" s="1120">
        <f t="shared" si="9"/>
        <v>82.27272727272728</v>
      </c>
    </row>
    <row r="72" spans="1:9" ht="12.75" customHeight="1">
      <c r="A72" s="1681"/>
      <c r="B72" s="858"/>
      <c r="C72" s="859"/>
      <c r="D72" s="576" t="s">
        <v>423</v>
      </c>
      <c r="E72" s="705">
        <v>450</v>
      </c>
      <c r="F72" s="1096">
        <v>450</v>
      </c>
      <c r="G72" s="1036">
        <v>290</v>
      </c>
      <c r="H72" s="1043">
        <f t="shared" si="8"/>
        <v>64.444444444444443</v>
      </c>
      <c r="I72" s="1120">
        <f t="shared" si="9"/>
        <v>64.444444444444443</v>
      </c>
    </row>
    <row r="73" spans="1:9" ht="12.75" customHeight="1">
      <c r="A73" s="1681"/>
      <c r="B73" s="858"/>
      <c r="C73" s="859"/>
      <c r="D73" s="576" t="s">
        <v>424</v>
      </c>
      <c r="E73" s="705">
        <v>3500</v>
      </c>
      <c r="F73" s="1096">
        <v>3500</v>
      </c>
      <c r="G73" s="1036">
        <v>2808</v>
      </c>
      <c r="H73" s="1043">
        <f t="shared" si="8"/>
        <v>80.228571428571428</v>
      </c>
      <c r="I73" s="1120">
        <f t="shared" si="9"/>
        <v>80.228571428571428</v>
      </c>
    </row>
    <row r="74" spans="1:9" ht="12.75" customHeight="1">
      <c r="A74" s="1681"/>
      <c r="B74" s="858"/>
      <c r="C74" s="859"/>
      <c r="D74" s="576" t="s">
        <v>346</v>
      </c>
      <c r="E74" s="705">
        <v>4600</v>
      </c>
      <c r="F74" s="1096">
        <v>4700</v>
      </c>
      <c r="G74" s="1036">
        <v>3659</v>
      </c>
      <c r="H74" s="1043">
        <f t="shared" si="8"/>
        <v>79.543478260869563</v>
      </c>
      <c r="I74" s="1120">
        <f t="shared" si="9"/>
        <v>77.851063829787236</v>
      </c>
    </row>
    <row r="75" spans="1:9" ht="12.75" customHeight="1">
      <c r="A75" s="1681"/>
      <c r="B75" s="858"/>
      <c r="C75" s="859"/>
      <c r="D75" s="576" t="s">
        <v>425</v>
      </c>
      <c r="E75" s="705">
        <v>450</v>
      </c>
      <c r="F75" s="1096">
        <v>485</v>
      </c>
      <c r="G75" s="1036">
        <v>312</v>
      </c>
      <c r="H75" s="1043">
        <f t="shared" si="8"/>
        <v>69.333333333333343</v>
      </c>
      <c r="I75" s="1120">
        <f t="shared" si="9"/>
        <v>64.329896907216494</v>
      </c>
    </row>
    <row r="76" spans="1:9" ht="12.75" customHeight="1">
      <c r="A76" s="1681"/>
      <c r="B76" s="858"/>
      <c r="C76" s="859"/>
      <c r="D76" s="860" t="s">
        <v>426</v>
      </c>
      <c r="E76" s="705">
        <v>2000</v>
      </c>
      <c r="F76" s="1096">
        <v>2015</v>
      </c>
      <c r="G76" s="1036">
        <v>1806</v>
      </c>
      <c r="H76" s="1043">
        <f t="shared" si="8"/>
        <v>90.3</v>
      </c>
      <c r="I76" s="1120">
        <f t="shared" si="9"/>
        <v>89.627791563275437</v>
      </c>
    </row>
    <row r="77" spans="1:9" ht="12.75" customHeight="1">
      <c r="A77" s="1681"/>
      <c r="B77" s="858"/>
      <c r="C77" s="859"/>
      <c r="D77" s="576" t="s">
        <v>427</v>
      </c>
      <c r="E77" s="705">
        <v>1800</v>
      </c>
      <c r="F77" s="1096">
        <v>1820</v>
      </c>
      <c r="G77" s="1036">
        <v>1271</v>
      </c>
      <c r="H77" s="1043">
        <f t="shared" si="8"/>
        <v>70.611111111111114</v>
      </c>
      <c r="I77" s="1120">
        <f t="shared" si="9"/>
        <v>69.835164835164832</v>
      </c>
    </row>
    <row r="78" spans="1:9" ht="12.75" customHeight="1">
      <c r="A78" s="1681"/>
      <c r="B78" s="858"/>
      <c r="C78" s="859"/>
      <c r="D78" s="576" t="s">
        <v>198</v>
      </c>
      <c r="E78" s="705">
        <v>270</v>
      </c>
      <c r="F78" s="1096">
        <v>276</v>
      </c>
      <c r="G78" s="1036">
        <v>183</v>
      </c>
      <c r="H78" s="1043">
        <f t="shared" si="8"/>
        <v>67.777777777777786</v>
      </c>
      <c r="I78" s="1120">
        <f t="shared" si="9"/>
        <v>66.304347826086953</v>
      </c>
    </row>
    <row r="79" spans="1:9" ht="12.75" customHeight="1">
      <c r="A79" s="1681"/>
      <c r="B79" s="858"/>
      <c r="C79" s="706"/>
      <c r="D79" s="860" t="s">
        <v>341</v>
      </c>
      <c r="E79" s="705">
        <v>1</v>
      </c>
      <c r="F79" s="1096">
        <v>1</v>
      </c>
      <c r="G79" s="1036">
        <v>0</v>
      </c>
      <c r="H79" s="1043">
        <f t="shared" si="8"/>
        <v>0</v>
      </c>
      <c r="I79" s="1120">
        <f t="shared" si="9"/>
        <v>0</v>
      </c>
    </row>
    <row r="80" spans="1:9" ht="12.75" customHeight="1">
      <c r="A80" s="1681"/>
      <c r="B80" s="858"/>
      <c r="C80" s="704"/>
      <c r="D80" s="576" t="s">
        <v>257</v>
      </c>
      <c r="E80" s="705">
        <v>1100</v>
      </c>
      <c r="F80" s="1096">
        <v>4000</v>
      </c>
      <c r="G80" s="1036">
        <v>164</v>
      </c>
      <c r="H80" s="1043">
        <f t="shared" si="8"/>
        <v>14.909090909090908</v>
      </c>
      <c r="I80" s="1120">
        <f t="shared" si="9"/>
        <v>4.1000000000000005</v>
      </c>
    </row>
    <row r="81" spans="1:9" ht="12.75" customHeight="1">
      <c r="A81" s="1681"/>
      <c r="B81" s="858"/>
      <c r="C81" s="704"/>
      <c r="D81" s="576" t="s">
        <v>195</v>
      </c>
      <c r="E81" s="705">
        <v>17700</v>
      </c>
      <c r="F81" s="1096">
        <v>17702</v>
      </c>
      <c r="G81" s="1036">
        <v>14853</v>
      </c>
      <c r="H81" s="1043">
        <f t="shared" si="8"/>
        <v>83.915254237288138</v>
      </c>
      <c r="I81" s="1120">
        <f t="shared" si="9"/>
        <v>83.905773358942497</v>
      </c>
    </row>
    <row r="82" spans="1:9" ht="12.75" customHeight="1">
      <c r="A82" s="1681"/>
      <c r="B82" s="858"/>
      <c r="C82" s="704" t="s">
        <v>393</v>
      </c>
      <c r="D82" s="576" t="s">
        <v>428</v>
      </c>
      <c r="E82" s="705">
        <v>2500</v>
      </c>
      <c r="F82" s="1096">
        <v>2500</v>
      </c>
      <c r="G82" s="1036">
        <v>2061</v>
      </c>
      <c r="H82" s="1043">
        <f t="shared" si="8"/>
        <v>82.44</v>
      </c>
      <c r="I82" s="1120">
        <f t="shared" si="9"/>
        <v>82.44</v>
      </c>
    </row>
    <row r="83" spans="1:9" ht="12.75" customHeight="1">
      <c r="A83" s="1681"/>
      <c r="B83" s="858"/>
      <c r="C83" s="704"/>
      <c r="D83" s="576" t="s">
        <v>342</v>
      </c>
      <c r="E83" s="705">
        <v>10000</v>
      </c>
      <c r="F83" s="1096">
        <v>13554</v>
      </c>
      <c r="G83" s="1036">
        <v>8873</v>
      </c>
      <c r="H83" s="1043">
        <f t="shared" si="8"/>
        <v>88.73</v>
      </c>
      <c r="I83" s="1120">
        <f t="shared" si="9"/>
        <v>65.464069647336572</v>
      </c>
    </row>
    <row r="84" spans="1:9" ht="12.75" customHeight="1">
      <c r="A84" s="1681"/>
      <c r="B84" s="858"/>
      <c r="C84" s="704"/>
      <c r="D84" s="576" t="s">
        <v>429</v>
      </c>
      <c r="E84" s="705">
        <v>60</v>
      </c>
      <c r="F84" s="1096">
        <v>60</v>
      </c>
      <c r="G84" s="1036">
        <v>34</v>
      </c>
      <c r="H84" s="1043">
        <f t="shared" si="8"/>
        <v>56.666666666666664</v>
      </c>
      <c r="I84" s="1120">
        <f t="shared" si="9"/>
        <v>56.666666666666664</v>
      </c>
    </row>
    <row r="85" spans="1:9" ht="12.75" customHeight="1">
      <c r="A85" s="1681"/>
      <c r="B85" s="858"/>
      <c r="C85" s="704"/>
      <c r="D85" s="576" t="s">
        <v>430</v>
      </c>
      <c r="E85" s="705">
        <v>230</v>
      </c>
      <c r="F85" s="1096">
        <v>230</v>
      </c>
      <c r="G85" s="1036">
        <v>190</v>
      </c>
      <c r="H85" s="1043">
        <f t="shared" si="8"/>
        <v>82.608695652173907</v>
      </c>
      <c r="I85" s="1120">
        <f t="shared" si="9"/>
        <v>82.608695652173907</v>
      </c>
    </row>
    <row r="86" spans="1:9" ht="12.75" customHeight="1">
      <c r="A86" s="1681"/>
      <c r="B86" s="858"/>
      <c r="C86" s="704"/>
      <c r="D86" s="576" t="s">
        <v>417</v>
      </c>
      <c r="E86" s="705">
        <v>220</v>
      </c>
      <c r="F86" s="1096">
        <v>37</v>
      </c>
      <c r="G86" s="1036">
        <v>36</v>
      </c>
      <c r="H86" s="1043">
        <f t="shared" si="8"/>
        <v>16.363636363636363</v>
      </c>
      <c r="I86" s="1120">
        <f t="shared" si="9"/>
        <v>97.297297297297305</v>
      </c>
    </row>
    <row r="87" spans="1:9" ht="12.75" customHeight="1">
      <c r="A87" s="1681"/>
      <c r="B87" s="858"/>
      <c r="C87" s="704"/>
      <c r="D87" s="576" t="s">
        <v>431</v>
      </c>
      <c r="E87" s="705">
        <v>5</v>
      </c>
      <c r="F87" s="1096">
        <v>5</v>
      </c>
      <c r="G87" s="1036">
        <v>0</v>
      </c>
      <c r="H87" s="1043">
        <f t="shared" si="8"/>
        <v>0</v>
      </c>
      <c r="I87" s="1120">
        <f t="shared" si="9"/>
        <v>0</v>
      </c>
    </row>
    <row r="88" spans="1:9" ht="12.75" customHeight="1">
      <c r="A88" s="1681"/>
      <c r="B88" s="858"/>
      <c r="C88" s="704"/>
      <c r="D88" s="576" t="s">
        <v>432</v>
      </c>
      <c r="E88" s="705">
        <v>0</v>
      </c>
      <c r="F88" s="1096">
        <v>0</v>
      </c>
      <c r="G88" s="1036">
        <v>0</v>
      </c>
      <c r="H88" s="1043"/>
      <c r="I88" s="1120"/>
    </row>
    <row r="89" spans="1:9" ht="12.75" customHeight="1">
      <c r="A89" s="1681"/>
      <c r="B89" s="858"/>
      <c r="C89" s="704" t="s">
        <v>433</v>
      </c>
      <c r="D89" s="576" t="s">
        <v>434</v>
      </c>
      <c r="E89" s="705">
        <v>30</v>
      </c>
      <c r="F89" s="1096">
        <v>30</v>
      </c>
      <c r="G89" s="1036">
        <v>25</v>
      </c>
      <c r="H89" s="1043">
        <f t="shared" si="8"/>
        <v>83.333333333333343</v>
      </c>
      <c r="I89" s="1120">
        <f t="shared" si="9"/>
        <v>83.333333333333343</v>
      </c>
    </row>
    <row r="90" spans="1:9" ht="12.75" customHeight="1">
      <c r="A90" s="1681"/>
      <c r="B90" s="858"/>
      <c r="C90" s="704"/>
      <c r="D90" s="576" t="s">
        <v>244</v>
      </c>
      <c r="E90" s="705">
        <v>2</v>
      </c>
      <c r="F90" s="1096">
        <v>2</v>
      </c>
      <c r="G90" s="1036">
        <v>0</v>
      </c>
      <c r="H90" s="1043">
        <f t="shared" si="8"/>
        <v>0</v>
      </c>
      <c r="I90" s="1120">
        <f t="shared" si="9"/>
        <v>0</v>
      </c>
    </row>
    <row r="91" spans="1:9" ht="12.75" customHeight="1">
      <c r="A91" s="1681"/>
      <c r="B91" s="858"/>
      <c r="C91" s="704"/>
      <c r="D91" s="861" t="s">
        <v>435</v>
      </c>
      <c r="E91" s="705">
        <v>50</v>
      </c>
      <c r="F91" s="1096">
        <v>10</v>
      </c>
      <c r="G91" s="1036">
        <v>0</v>
      </c>
      <c r="H91" s="1043">
        <f t="shared" si="8"/>
        <v>0</v>
      </c>
      <c r="I91" s="1120">
        <f t="shared" si="9"/>
        <v>0</v>
      </c>
    </row>
    <row r="92" spans="1:9" ht="12.75" customHeight="1">
      <c r="A92" s="1681"/>
      <c r="B92" s="862"/>
      <c r="C92" s="863"/>
      <c r="D92" s="861" t="s">
        <v>436</v>
      </c>
      <c r="E92" s="705">
        <v>40</v>
      </c>
      <c r="F92" s="1096">
        <v>80</v>
      </c>
      <c r="G92" s="1036">
        <v>62</v>
      </c>
      <c r="H92" s="1043">
        <f t="shared" si="8"/>
        <v>155</v>
      </c>
      <c r="I92" s="1120">
        <f t="shared" si="9"/>
        <v>77.5</v>
      </c>
    </row>
    <row r="93" spans="1:9" ht="12.75" customHeight="1">
      <c r="A93" s="1681"/>
      <c r="B93" s="709"/>
      <c r="C93" s="863"/>
      <c r="D93" s="864" t="s">
        <v>437</v>
      </c>
      <c r="E93" s="705">
        <v>1</v>
      </c>
      <c r="F93" s="1096">
        <v>1</v>
      </c>
      <c r="G93" s="1036">
        <v>0</v>
      </c>
      <c r="H93" s="1043">
        <f t="shared" si="8"/>
        <v>0</v>
      </c>
      <c r="I93" s="1120">
        <f t="shared" si="9"/>
        <v>0</v>
      </c>
    </row>
    <row r="94" spans="1:9" ht="12.75" customHeight="1">
      <c r="A94" s="1681"/>
      <c r="B94" s="698"/>
      <c r="C94" s="733"/>
      <c r="D94" s="864"/>
      <c r="E94" s="705"/>
      <c r="F94" s="943"/>
      <c r="G94" s="1011"/>
      <c r="H94" s="1043"/>
      <c r="I94" s="1120"/>
    </row>
    <row r="95" spans="1:9" ht="12.75" customHeight="1">
      <c r="A95" s="1681"/>
      <c r="B95" s="709"/>
      <c r="C95" s="863"/>
      <c r="D95" s="865" t="s">
        <v>406</v>
      </c>
      <c r="E95" s="866">
        <v>0</v>
      </c>
      <c r="F95" s="992">
        <v>650</v>
      </c>
      <c r="G95" s="402">
        <v>380</v>
      </c>
      <c r="H95" s="1043"/>
      <c r="I95" s="1120">
        <f t="shared" si="9"/>
        <v>58.461538461538467</v>
      </c>
    </row>
    <row r="96" spans="1:9" ht="12.75" customHeight="1">
      <c r="A96" s="1681"/>
      <c r="B96" s="704"/>
      <c r="C96" s="863" t="s">
        <v>554</v>
      </c>
      <c r="D96" s="865" t="s">
        <v>555</v>
      </c>
      <c r="E96" s="866">
        <v>0</v>
      </c>
      <c r="F96" s="992">
        <v>1000</v>
      </c>
      <c r="G96" s="402">
        <v>717</v>
      </c>
      <c r="H96" s="1043"/>
      <c r="I96" s="1120">
        <f t="shared" si="9"/>
        <v>71.7</v>
      </c>
    </row>
    <row r="97" spans="1:9" ht="12.75" customHeight="1">
      <c r="A97" s="1681"/>
      <c r="B97" s="1135"/>
      <c r="C97" s="863"/>
      <c r="D97" s="817" t="s">
        <v>556</v>
      </c>
      <c r="E97" s="898">
        <v>0</v>
      </c>
      <c r="F97" s="999">
        <v>800</v>
      </c>
      <c r="G97" s="898">
        <v>681</v>
      </c>
      <c r="H97" s="1043"/>
      <c r="I97" s="1120"/>
    </row>
    <row r="98" spans="1:9" ht="12.75" customHeight="1">
      <c r="A98" s="1681"/>
      <c r="B98" s="849"/>
      <c r="C98" s="691"/>
      <c r="D98" s="534" t="s">
        <v>438</v>
      </c>
      <c r="E98" s="727">
        <v>0</v>
      </c>
      <c r="F98" s="1100">
        <v>800</v>
      </c>
      <c r="G98" s="727">
        <v>525</v>
      </c>
      <c r="H98" s="1043"/>
      <c r="I98" s="1120">
        <f t="shared" si="9"/>
        <v>65.625</v>
      </c>
    </row>
    <row r="99" spans="1:9" ht="12.75" customHeight="1">
      <c r="A99" s="1705"/>
      <c r="B99" s="709"/>
      <c r="C99" s="863"/>
      <c r="D99" s="825"/>
      <c r="E99" s="867"/>
      <c r="F99" s="961"/>
      <c r="G99" s="1036"/>
      <c r="H99" s="1043"/>
      <c r="I99" s="1044"/>
    </row>
    <row r="100" spans="1:9" ht="12.75" customHeight="1">
      <c r="A100" s="530" t="s">
        <v>439</v>
      </c>
      <c r="B100" s="1703" t="s">
        <v>440</v>
      </c>
      <c r="C100" s="1704"/>
      <c r="D100" s="833"/>
      <c r="E100" s="689">
        <f t="shared" ref="E100:G101" si="10">E101</f>
        <v>1000</v>
      </c>
      <c r="F100" s="1008">
        <f t="shared" si="10"/>
        <v>1000</v>
      </c>
      <c r="G100" s="689">
        <f t="shared" si="10"/>
        <v>285</v>
      </c>
      <c r="H100" s="1013">
        <f>G100/E100*100</f>
        <v>28.499999999999996</v>
      </c>
      <c r="I100" s="1014">
        <f>G100/E100*100</f>
        <v>28.499999999999996</v>
      </c>
    </row>
    <row r="101" spans="1:9" ht="12.75" customHeight="1">
      <c r="A101" s="1708"/>
      <c r="B101" s="823"/>
      <c r="C101" s="563"/>
      <c r="D101" s="827" t="s">
        <v>390</v>
      </c>
      <c r="E101" s="537">
        <f t="shared" si="10"/>
        <v>1000</v>
      </c>
      <c r="F101" s="1108">
        <f t="shared" si="10"/>
        <v>1000</v>
      </c>
      <c r="G101" s="537">
        <f t="shared" si="10"/>
        <v>285</v>
      </c>
      <c r="H101" s="1012">
        <f>G101/E101*100</f>
        <v>28.499999999999996</v>
      </c>
      <c r="I101" s="1099">
        <f>G101/F101*100</f>
        <v>28.499999999999996</v>
      </c>
    </row>
    <row r="102" spans="1:9" ht="12.75" customHeight="1">
      <c r="A102" s="1709"/>
      <c r="B102" s="843"/>
      <c r="C102" s="868"/>
      <c r="D102" s="825" t="s">
        <v>257</v>
      </c>
      <c r="E102" s="578">
        <v>1000</v>
      </c>
      <c r="F102" s="1101">
        <v>1000</v>
      </c>
      <c r="G102" s="1136">
        <v>285</v>
      </c>
      <c r="H102" s="1137">
        <f>G102/E102*100</f>
        <v>28.499999999999996</v>
      </c>
      <c r="I102" s="1138">
        <f>G102/F102*100</f>
        <v>28.499999999999996</v>
      </c>
    </row>
    <row r="103" spans="1:9" ht="12.75" customHeight="1">
      <c r="A103" s="1528"/>
      <c r="B103" s="869"/>
      <c r="C103" s="868"/>
      <c r="D103" s="819"/>
      <c r="E103" s="578"/>
      <c r="F103" s="972"/>
      <c r="G103" s="973"/>
      <c r="H103" s="974"/>
      <c r="I103" s="971"/>
    </row>
    <row r="104" spans="1:9" ht="12.75" customHeight="1">
      <c r="A104" s="640" t="s">
        <v>441</v>
      </c>
      <c r="B104" s="589" t="s">
        <v>26</v>
      </c>
      <c r="C104" s="870"/>
      <c r="D104" s="871"/>
      <c r="E104" s="689">
        <f>E105</f>
        <v>1800</v>
      </c>
      <c r="F104" s="1008">
        <f>F105</f>
        <v>3364.3</v>
      </c>
      <c r="G104" s="689">
        <f>G105</f>
        <v>1152</v>
      </c>
      <c r="H104" s="1013">
        <f>G104/E104*100</f>
        <v>64</v>
      </c>
      <c r="I104" s="1014">
        <f>G104/F104*100</f>
        <v>34.241892815741757</v>
      </c>
    </row>
    <row r="105" spans="1:9" ht="12.75" customHeight="1">
      <c r="A105" s="1617"/>
      <c r="B105" s="589"/>
      <c r="C105" s="872" t="s">
        <v>442</v>
      </c>
      <c r="D105" s="873" t="s">
        <v>390</v>
      </c>
      <c r="E105" s="810">
        <v>1800</v>
      </c>
      <c r="F105" s="990">
        <v>3364.3</v>
      </c>
      <c r="G105" s="1011">
        <v>1152</v>
      </c>
      <c r="H105" s="1015">
        <f>G105/E105*100</f>
        <v>64</v>
      </c>
      <c r="I105" s="1016">
        <f>G105/F105*100</f>
        <v>34.241892815741757</v>
      </c>
    </row>
    <row r="106" spans="1:9">
      <c r="A106" s="1681"/>
      <c r="B106" s="698"/>
      <c r="C106" s="733"/>
      <c r="D106" s="863"/>
      <c r="E106" s="1176"/>
      <c r="F106" s="939"/>
      <c r="G106" s="1181"/>
      <c r="H106" s="1182"/>
      <c r="I106" s="1183"/>
    </row>
    <row r="107" spans="1:9">
      <c r="A107" s="640" t="s">
        <v>578</v>
      </c>
      <c r="B107" s="839" t="s">
        <v>579</v>
      </c>
      <c r="C107" s="839"/>
      <c r="D107" s="704"/>
      <c r="E107" s="1184">
        <f>E108</f>
        <v>0</v>
      </c>
      <c r="F107" s="1005">
        <f>F108</f>
        <v>3146.1</v>
      </c>
      <c r="G107" s="1184">
        <f>G108</f>
        <v>0</v>
      </c>
      <c r="H107" s="1185"/>
      <c r="I107" s="1014">
        <f>G107/F107*100</f>
        <v>0</v>
      </c>
    </row>
    <row r="108" spans="1:9" ht="15.75" thickBot="1">
      <c r="A108" s="640"/>
      <c r="B108" s="691"/>
      <c r="C108" s="691" t="s">
        <v>580</v>
      </c>
      <c r="D108" s="873" t="s">
        <v>390</v>
      </c>
      <c r="E108" s="406">
        <v>0</v>
      </c>
      <c r="F108" s="990">
        <v>3146.1</v>
      </c>
      <c r="G108" s="406">
        <v>0</v>
      </c>
      <c r="H108" s="1012"/>
      <c r="I108" s="1016">
        <f>G108/F108*100</f>
        <v>0</v>
      </c>
    </row>
    <row r="109" spans="1:9" ht="16.5" thickBot="1">
      <c r="A109" s="1614" t="s">
        <v>43</v>
      </c>
      <c r="B109" s="1682"/>
      <c r="C109" s="1683"/>
      <c r="D109" s="46"/>
      <c r="E109" s="39">
        <f>E7+E45+E41+E100+E63+E104+E107</f>
        <v>272968</v>
      </c>
      <c r="F109" s="1103">
        <f>F7+F45+F41+F100+F63+F104+F107</f>
        <v>300879.39999999997</v>
      </c>
      <c r="G109" s="39">
        <f>G7+G45+G41+G100+G63+G104+G107</f>
        <v>271499</v>
      </c>
      <c r="H109" s="1010">
        <f>G109/E109*100</f>
        <v>99.461841681076166</v>
      </c>
      <c r="I109" s="1068">
        <f>G109/F109*100</f>
        <v>90.235157342111165</v>
      </c>
    </row>
    <row r="111" spans="1:9">
      <c r="A111" s="185"/>
      <c r="B111" s="185"/>
      <c r="C111" s="185"/>
      <c r="D111" s="185" t="s">
        <v>635</v>
      </c>
      <c r="E111" s="185"/>
      <c r="F111" s="195"/>
      <c r="G111" s="185"/>
      <c r="H111" s="185"/>
      <c r="I111" s="185"/>
    </row>
    <row r="112" spans="1:9">
      <c r="A112" s="185"/>
      <c r="B112" s="185"/>
      <c r="C112" s="185"/>
      <c r="D112" s="185"/>
      <c r="E112" s="185"/>
      <c r="F112" s="195"/>
      <c r="G112" s="185"/>
      <c r="H112" s="185"/>
      <c r="I112" s="185"/>
    </row>
    <row r="113" spans="1:9">
      <c r="A113" s="185"/>
      <c r="B113" s="185"/>
      <c r="C113" s="185"/>
      <c r="D113" s="185"/>
      <c r="E113" s="185"/>
      <c r="F113" s="195"/>
      <c r="G113" s="185"/>
      <c r="H113" s="185"/>
      <c r="I113" s="185"/>
    </row>
    <row r="114" spans="1:9">
      <c r="A114" s="185"/>
      <c r="B114" s="185"/>
      <c r="C114" s="185"/>
      <c r="D114" s="185"/>
      <c r="E114" s="185"/>
      <c r="F114" s="195"/>
      <c r="G114" s="185"/>
      <c r="H114" s="185"/>
      <c r="I114" s="185"/>
    </row>
    <row r="115" spans="1:9">
      <c r="A115" s="185"/>
      <c r="B115" s="185"/>
      <c r="C115" s="185"/>
      <c r="D115" s="185"/>
      <c r="E115" s="185"/>
      <c r="F115" s="195"/>
      <c r="G115" s="185"/>
      <c r="H115" s="185"/>
      <c r="I115" s="185"/>
    </row>
    <row r="116" spans="1:9">
      <c r="A116" s="185"/>
      <c r="B116" s="185"/>
      <c r="C116" s="185"/>
      <c r="D116" s="185"/>
      <c r="E116" s="185"/>
      <c r="F116" s="195"/>
      <c r="G116" s="185"/>
      <c r="H116" s="185"/>
      <c r="I116" s="185"/>
    </row>
    <row r="117" spans="1:9" ht="15.75" thickBot="1">
      <c r="A117" s="185"/>
      <c r="B117" s="185"/>
      <c r="C117" s="185"/>
      <c r="D117" s="185"/>
      <c r="E117" s="185"/>
      <c r="F117" s="195"/>
      <c r="G117" s="185"/>
      <c r="H117" s="185"/>
      <c r="I117" s="14" t="s">
        <v>631</v>
      </c>
    </row>
    <row r="118" spans="1:9">
      <c r="A118" s="109" t="s">
        <v>6</v>
      </c>
      <c r="B118" s="110" t="s">
        <v>7</v>
      </c>
      <c r="C118" s="111" t="s">
        <v>8</v>
      </c>
      <c r="D118" s="110"/>
      <c r="E118" s="111" t="s">
        <v>9</v>
      </c>
      <c r="F118" s="139" t="s">
        <v>10</v>
      </c>
      <c r="G118" s="25" t="s">
        <v>11</v>
      </c>
      <c r="H118" s="16" t="s">
        <v>12</v>
      </c>
      <c r="I118" s="26" t="s">
        <v>12</v>
      </c>
    </row>
    <row r="119" spans="1:9">
      <c r="A119" s="115" t="s">
        <v>13</v>
      </c>
      <c r="B119" s="116" t="s">
        <v>14</v>
      </c>
      <c r="C119" s="117" t="s">
        <v>15</v>
      </c>
      <c r="D119" s="118" t="s">
        <v>16</v>
      </c>
      <c r="E119" s="196" t="s">
        <v>273</v>
      </c>
      <c r="F119" s="141" t="s">
        <v>18</v>
      </c>
      <c r="G119" s="29" t="s">
        <v>602</v>
      </c>
      <c r="H119" s="19" t="s">
        <v>19</v>
      </c>
      <c r="I119" s="30" t="s">
        <v>20</v>
      </c>
    </row>
    <row r="120" spans="1:9" ht="15.75" thickBot="1">
      <c r="A120" s="122" t="s">
        <v>21</v>
      </c>
      <c r="B120" s="123" t="s">
        <v>22</v>
      </c>
      <c r="C120" s="124"/>
      <c r="D120" s="125"/>
      <c r="E120" s="197" t="s">
        <v>23</v>
      </c>
      <c r="F120" s="143" t="s">
        <v>23</v>
      </c>
      <c r="G120" s="187"/>
      <c r="H120" s="188"/>
      <c r="I120" s="189"/>
    </row>
    <row r="121" spans="1:9" ht="15.75">
      <c r="A121" s="129" t="s">
        <v>64</v>
      </c>
      <c r="B121" s="130"/>
      <c r="C121" s="198"/>
      <c r="D121" s="199"/>
      <c r="E121" s="200"/>
      <c r="F121" s="201"/>
      <c r="G121" s="193"/>
      <c r="H121" s="193"/>
      <c r="I121" s="194"/>
    </row>
    <row r="122" spans="1:9">
      <c r="A122" s="640" t="s">
        <v>410</v>
      </c>
      <c r="B122" s="688" t="s">
        <v>443</v>
      </c>
      <c r="C122" s="691"/>
      <c r="D122" s="874"/>
      <c r="E122" s="875">
        <f>SUM(E123:E127)</f>
        <v>6700</v>
      </c>
      <c r="F122" s="1139">
        <f>SUM(F123:F127)</f>
        <v>2850</v>
      </c>
      <c r="G122" s="1140">
        <f>SUM(G123:G127)</f>
        <v>1981</v>
      </c>
      <c r="H122" s="1141">
        <f t="shared" ref="H122:H127" si="11">G122/E122*100</f>
        <v>29.567164179104477</v>
      </c>
      <c r="I122" s="1142">
        <f t="shared" ref="I122:I127" si="12">G122/F122*100</f>
        <v>69.508771929824562</v>
      </c>
    </row>
    <row r="123" spans="1:9">
      <c r="A123" s="1617"/>
      <c r="B123" s="876">
        <v>90314</v>
      </c>
      <c r="C123" s="698" t="s">
        <v>444</v>
      </c>
      <c r="D123" s="364" t="s">
        <v>390</v>
      </c>
      <c r="E123" s="877">
        <v>1000</v>
      </c>
      <c r="F123" s="990">
        <v>0</v>
      </c>
      <c r="G123" s="406">
        <v>0</v>
      </c>
      <c r="H123" s="1143">
        <f t="shared" si="11"/>
        <v>0</v>
      </c>
      <c r="I123" s="1144"/>
    </row>
    <row r="124" spans="1:9">
      <c r="A124" s="1681"/>
      <c r="B124" s="876">
        <v>90414</v>
      </c>
      <c r="C124" s="698" t="s">
        <v>445</v>
      </c>
      <c r="D124" s="364" t="s">
        <v>390</v>
      </c>
      <c r="E124" s="877">
        <v>2700</v>
      </c>
      <c r="F124" s="990">
        <v>1375</v>
      </c>
      <c r="G124" s="1011">
        <v>1073</v>
      </c>
      <c r="H124" s="1143">
        <f t="shared" si="11"/>
        <v>39.74074074074074</v>
      </c>
      <c r="I124" s="1144">
        <f t="shared" si="12"/>
        <v>78.036363636363632</v>
      </c>
    </row>
    <row r="125" spans="1:9">
      <c r="A125" s="1681"/>
      <c r="B125" s="876">
        <v>90514</v>
      </c>
      <c r="C125" s="698" t="s">
        <v>446</v>
      </c>
      <c r="D125" s="364" t="s">
        <v>390</v>
      </c>
      <c r="E125" s="877">
        <v>300</v>
      </c>
      <c r="F125" s="990">
        <v>700</v>
      </c>
      <c r="G125" s="406">
        <v>508</v>
      </c>
      <c r="H125" s="1143">
        <f t="shared" si="11"/>
        <v>169.33333333333334</v>
      </c>
      <c r="I125" s="1144">
        <f t="shared" si="12"/>
        <v>72.571428571428569</v>
      </c>
    </row>
    <row r="126" spans="1:9">
      <c r="A126" s="1681"/>
      <c r="B126" s="876">
        <v>90614</v>
      </c>
      <c r="C126" s="698" t="s">
        <v>447</v>
      </c>
      <c r="D126" s="364" t="s">
        <v>390</v>
      </c>
      <c r="E126" s="877">
        <v>1500</v>
      </c>
      <c r="F126" s="990">
        <v>175</v>
      </c>
      <c r="G126" s="406">
        <v>116</v>
      </c>
      <c r="H126" s="1143">
        <f t="shared" si="11"/>
        <v>7.7333333333333334</v>
      </c>
      <c r="I126" s="1144">
        <f t="shared" si="12"/>
        <v>66.285714285714278</v>
      </c>
    </row>
    <row r="127" spans="1:9">
      <c r="A127" s="1681"/>
      <c r="B127" s="878">
        <v>90714</v>
      </c>
      <c r="C127" s="691" t="s">
        <v>448</v>
      </c>
      <c r="D127" s="406" t="s">
        <v>390</v>
      </c>
      <c r="E127" s="879">
        <v>1200</v>
      </c>
      <c r="F127" s="990">
        <v>600</v>
      </c>
      <c r="G127" s="406">
        <v>284</v>
      </c>
      <c r="H127" s="1143">
        <f t="shared" si="11"/>
        <v>23.666666666666668</v>
      </c>
      <c r="I127" s="1145">
        <f t="shared" si="12"/>
        <v>47.333333333333336</v>
      </c>
    </row>
    <row r="128" spans="1:9">
      <c r="A128" s="1705"/>
      <c r="B128" s="880"/>
      <c r="C128" s="881"/>
      <c r="D128" s="881"/>
      <c r="E128" s="200"/>
      <c r="F128" s="201"/>
      <c r="G128" s="941"/>
      <c r="H128" s="941"/>
      <c r="I128" s="969"/>
    </row>
    <row r="129" spans="1:9">
      <c r="A129" s="1530" t="s">
        <v>418</v>
      </c>
      <c r="B129" s="882" t="s">
        <v>419</v>
      </c>
      <c r="C129" s="883"/>
      <c r="D129" s="884"/>
      <c r="E129" s="875">
        <f>SUM(E130:E134)</f>
        <v>4714</v>
      </c>
      <c r="F129" s="1139">
        <f>SUM(F130:F135)</f>
        <v>1310</v>
      </c>
      <c r="G129" s="1140">
        <f>SUM(G130:G135)</f>
        <v>955</v>
      </c>
      <c r="H129" s="1141">
        <f>G129/E129*100</f>
        <v>20.258803563852354</v>
      </c>
      <c r="I129" s="1142">
        <f>G129/F129*100</f>
        <v>72.900763358778633</v>
      </c>
    </row>
    <row r="130" spans="1:9">
      <c r="A130" s="1610"/>
      <c r="B130" s="885">
        <v>90114</v>
      </c>
      <c r="C130" s="886" t="s">
        <v>449</v>
      </c>
      <c r="D130" s="887" t="s">
        <v>390</v>
      </c>
      <c r="E130" s="877">
        <v>800</v>
      </c>
      <c r="F130" s="990">
        <v>800</v>
      </c>
      <c r="G130" s="406">
        <v>499</v>
      </c>
      <c r="H130" s="1146">
        <f>G130/E130*100</f>
        <v>62.375</v>
      </c>
      <c r="I130" s="1147">
        <f>G130/F130*100</f>
        <v>62.375</v>
      </c>
    </row>
    <row r="131" spans="1:9" ht="14.25" customHeight="1">
      <c r="A131" s="1706"/>
      <c r="B131" s="888">
        <v>90214</v>
      </c>
      <c r="C131" s="693" t="s">
        <v>450</v>
      </c>
      <c r="D131" s="889" t="s">
        <v>390</v>
      </c>
      <c r="E131" s="890">
        <v>360</v>
      </c>
      <c r="F131" s="990">
        <v>360</v>
      </c>
      <c r="G131" s="406">
        <v>342</v>
      </c>
      <c r="H131" s="1143">
        <f>G131/E131*100</f>
        <v>95</v>
      </c>
      <c r="I131" s="1147">
        <f>G131/F131*100</f>
        <v>95</v>
      </c>
    </row>
    <row r="132" spans="1:9" ht="12.75" customHeight="1">
      <c r="A132" s="1707"/>
      <c r="B132" s="891">
        <v>90213</v>
      </c>
      <c r="C132" s="892" t="s">
        <v>486</v>
      </c>
      <c r="D132" s="893" t="s">
        <v>390</v>
      </c>
      <c r="E132" s="790">
        <v>1954</v>
      </c>
      <c r="F132" s="991">
        <v>0</v>
      </c>
      <c r="G132" s="993">
        <v>0</v>
      </c>
      <c r="H132" s="1148">
        <f>G132/E132*100</f>
        <v>0</v>
      </c>
      <c r="I132" s="1104"/>
    </row>
    <row r="133" spans="1:9">
      <c r="A133" s="1707"/>
      <c r="B133" s="894"/>
      <c r="C133" s="636" t="s">
        <v>485</v>
      </c>
      <c r="D133" s="895"/>
      <c r="E133" s="388"/>
      <c r="F133" s="201"/>
      <c r="G133" s="193"/>
      <c r="H133" s="1149"/>
      <c r="I133" s="1150"/>
    </row>
    <row r="134" spans="1:9">
      <c r="A134" s="1706"/>
      <c r="B134" s="880">
        <v>90313</v>
      </c>
      <c r="C134" s="896" t="s">
        <v>504</v>
      </c>
      <c r="D134" s="897" t="s">
        <v>390</v>
      </c>
      <c r="E134" s="898">
        <v>1600</v>
      </c>
      <c r="F134" s="201">
        <v>0</v>
      </c>
      <c r="G134" s="193">
        <v>0</v>
      </c>
      <c r="H134" s="1149">
        <f>G134/E134*100</f>
        <v>0</v>
      </c>
      <c r="I134" s="1147"/>
    </row>
    <row r="135" spans="1:9">
      <c r="A135" s="1706"/>
      <c r="B135" s="1151">
        <v>90814</v>
      </c>
      <c r="C135" s="406" t="s">
        <v>557</v>
      </c>
      <c r="D135" s="897" t="s">
        <v>390</v>
      </c>
      <c r="E135" s="406">
        <v>0</v>
      </c>
      <c r="F135" s="1152">
        <v>150</v>
      </c>
      <c r="G135" s="406">
        <v>114</v>
      </c>
      <c r="H135" s="406"/>
      <c r="I135" s="1147">
        <f>G135/F135*100</f>
        <v>76</v>
      </c>
    </row>
    <row r="136" spans="1:9" ht="15.75" thickBot="1">
      <c r="A136" s="899"/>
      <c r="B136" s="900"/>
      <c r="C136" s="901"/>
      <c r="D136" s="902"/>
      <c r="E136" s="903"/>
      <c r="F136" s="1153"/>
      <c r="G136" s="1154"/>
      <c r="H136" s="1154"/>
      <c r="I136" s="1155"/>
    </row>
    <row r="137" spans="1:9" ht="16.5" thickBot="1">
      <c r="A137" s="1614" t="s">
        <v>90</v>
      </c>
      <c r="B137" s="1682"/>
      <c r="C137" s="1683"/>
      <c r="D137" s="202"/>
      <c r="E137" s="137">
        <f>E122+E129+E136</f>
        <v>11414</v>
      </c>
      <c r="F137" s="1066">
        <f>F122+F129</f>
        <v>4160</v>
      </c>
      <c r="G137" s="137">
        <f>G122+G129</f>
        <v>2936</v>
      </c>
      <c r="H137" s="1067">
        <f>G137/E137*100</f>
        <v>25.722796565621163</v>
      </c>
      <c r="I137" s="1068">
        <f>G137/F137*100</f>
        <v>70.57692307692308</v>
      </c>
    </row>
    <row r="138" spans="1:9" ht="16.5" thickBot="1">
      <c r="A138" s="203"/>
      <c r="B138" s="203"/>
      <c r="C138" s="203"/>
      <c r="D138" s="203"/>
      <c r="E138" s="204"/>
      <c r="F138" s="967"/>
      <c r="G138" s="949"/>
      <c r="H138" s="968"/>
      <c r="I138" s="968"/>
    </row>
    <row r="139" spans="1:9" ht="16.5" thickBot="1">
      <c r="A139" s="1614" t="s">
        <v>91</v>
      </c>
      <c r="B139" s="1682"/>
      <c r="C139" s="1683"/>
      <c r="D139" s="47"/>
      <c r="E139" s="45">
        <f>E109+E137</f>
        <v>284382</v>
      </c>
      <c r="F139" s="1105">
        <f>F109+F137</f>
        <v>305039.39999999997</v>
      </c>
      <c r="G139" s="45">
        <f>G109+G137</f>
        <v>274435</v>
      </c>
      <c r="H139" s="1106">
        <f>G139/E139*100</f>
        <v>96.502239944862893</v>
      </c>
      <c r="I139" s="1107">
        <f>G139/F139*100</f>
        <v>89.967066549435913</v>
      </c>
    </row>
  </sheetData>
  <mergeCells count="15">
    <mergeCell ref="A46:A57"/>
    <mergeCell ref="A64:A99"/>
    <mergeCell ref="A1:D1"/>
    <mergeCell ref="B7:C7"/>
    <mergeCell ref="A8:A40"/>
    <mergeCell ref="B41:C41"/>
    <mergeCell ref="A42:A44"/>
    <mergeCell ref="B100:C100"/>
    <mergeCell ref="A139:C139"/>
    <mergeCell ref="A123:A128"/>
    <mergeCell ref="A130:A135"/>
    <mergeCell ref="A137:C137"/>
    <mergeCell ref="A101:A102"/>
    <mergeCell ref="A109:C109"/>
    <mergeCell ref="A105:A106"/>
  </mergeCells>
  <phoneticPr fontId="0" type="noConversion"/>
  <pageMargins left="0.31496062992125984" right="0" top="0.19685039370078741" bottom="0" header="0" footer="0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35"/>
  <sheetViews>
    <sheetView zoomScaleNormal="100" workbookViewId="0">
      <selection activeCell="D35" sqref="D35"/>
    </sheetView>
  </sheetViews>
  <sheetFormatPr defaultRowHeight="15"/>
  <cols>
    <col min="2" max="2" width="9.85546875" customWidth="1"/>
    <col min="3" max="3" width="40.28515625" customWidth="1"/>
    <col min="4" max="4" width="51" customWidth="1"/>
    <col min="5" max="5" width="14.5703125" customWidth="1"/>
    <col min="6" max="6" width="15.42578125" customWidth="1"/>
    <col min="7" max="7" width="14.42578125" customWidth="1"/>
  </cols>
  <sheetData>
    <row r="1" spans="1:9">
      <c r="A1" s="48"/>
      <c r="B1" s="48"/>
      <c r="C1" s="48"/>
      <c r="D1" s="48"/>
      <c r="E1" s="48"/>
      <c r="F1" s="48"/>
      <c r="G1" s="48"/>
      <c r="H1" s="51"/>
      <c r="I1" s="51"/>
    </row>
    <row r="2" spans="1:9" ht="18">
      <c r="A2" s="48"/>
      <c r="B2" s="48"/>
      <c r="C2" s="151"/>
      <c r="D2" s="48"/>
      <c r="E2" s="48"/>
      <c r="F2" s="48"/>
      <c r="G2" s="48"/>
      <c r="H2" s="51"/>
      <c r="I2" s="51"/>
    </row>
    <row r="3" spans="1:9" ht="15.75">
      <c r="A3" s="1714" t="s">
        <v>451</v>
      </c>
      <c r="B3" s="1715"/>
      <c r="C3" s="1715"/>
      <c r="D3" s="1715"/>
      <c r="E3" s="48"/>
      <c r="F3" s="48"/>
      <c r="G3" s="48"/>
      <c r="H3" s="51"/>
      <c r="I3" s="51"/>
    </row>
    <row r="4" spans="1:9" ht="15.75" thickBot="1">
      <c r="A4" s="48"/>
      <c r="B4" s="48"/>
      <c r="C4" s="48"/>
      <c r="D4" s="48"/>
      <c r="E4" s="152"/>
      <c r="F4" s="48"/>
      <c r="G4" s="48"/>
      <c r="H4" s="51"/>
      <c r="I4" s="14" t="s">
        <v>632</v>
      </c>
    </row>
    <row r="5" spans="1:9">
      <c r="A5" s="79" t="s">
        <v>6</v>
      </c>
      <c r="B5" s="80" t="s">
        <v>7</v>
      </c>
      <c r="C5" s="81" t="s">
        <v>8</v>
      </c>
      <c r="D5" s="82"/>
      <c r="E5" s="153" t="s">
        <v>9</v>
      </c>
      <c r="F5" s="139" t="s">
        <v>10</v>
      </c>
      <c r="G5" s="205" t="s">
        <v>107</v>
      </c>
      <c r="H5" s="60" t="s">
        <v>108</v>
      </c>
      <c r="I5" s="61" t="s">
        <v>108</v>
      </c>
    </row>
    <row r="6" spans="1:9">
      <c r="A6" s="84" t="s">
        <v>13</v>
      </c>
      <c r="B6" s="85" t="s">
        <v>14</v>
      </c>
      <c r="C6" s="86" t="s">
        <v>15</v>
      </c>
      <c r="D6" s="87" t="s">
        <v>16</v>
      </c>
      <c r="E6" s="156" t="s">
        <v>17</v>
      </c>
      <c r="F6" s="141" t="s">
        <v>18</v>
      </c>
      <c r="G6" s="206" t="s">
        <v>109</v>
      </c>
      <c r="H6" s="67" t="s">
        <v>110</v>
      </c>
      <c r="I6" s="68" t="s">
        <v>110</v>
      </c>
    </row>
    <row r="7" spans="1:9" ht="15" customHeight="1" thickBot="1">
      <c r="A7" s="89" t="s">
        <v>21</v>
      </c>
      <c r="B7" s="96" t="s">
        <v>22</v>
      </c>
      <c r="C7" s="91"/>
      <c r="D7" s="92"/>
      <c r="E7" s="160" t="s">
        <v>23</v>
      </c>
      <c r="F7" s="143" t="s">
        <v>23</v>
      </c>
      <c r="G7" s="207">
        <v>42004</v>
      </c>
      <c r="H7" s="67" t="s">
        <v>19</v>
      </c>
      <c r="I7" s="68" t="s">
        <v>111</v>
      </c>
    </row>
    <row r="8" spans="1:9" ht="15.75">
      <c r="A8" s="208" t="s">
        <v>452</v>
      </c>
      <c r="B8" s="100"/>
      <c r="C8" s="100"/>
      <c r="D8" s="100"/>
      <c r="E8" s="101"/>
      <c r="F8" s="101"/>
      <c r="G8" s="101"/>
      <c r="H8" s="101"/>
      <c r="I8" s="102"/>
    </row>
    <row r="9" spans="1:9">
      <c r="A9" s="412" t="s">
        <v>453</v>
      </c>
      <c r="B9" s="1716" t="s">
        <v>454</v>
      </c>
      <c r="C9" s="1717"/>
      <c r="D9" s="904"/>
      <c r="E9" s="905">
        <f>SUM(E10:E11)</f>
        <v>220</v>
      </c>
      <c r="F9" s="1497">
        <f>F10+F11</f>
        <v>220</v>
      </c>
      <c r="G9" s="1498">
        <v>163</v>
      </c>
      <c r="H9" s="1499">
        <f>(G9/E9)*100</f>
        <v>74.090909090909093</v>
      </c>
      <c r="I9" s="1500">
        <f>(G9/F9)*100</f>
        <v>74.090909090909093</v>
      </c>
    </row>
    <row r="10" spans="1:9" ht="25.5" customHeight="1">
      <c r="A10" s="906"/>
      <c r="B10" s="907"/>
      <c r="C10" s="908" t="s">
        <v>455</v>
      </c>
      <c r="D10" s="909" t="s">
        <v>542</v>
      </c>
      <c r="E10" s="910">
        <v>220</v>
      </c>
      <c r="F10" s="1501">
        <v>220</v>
      </c>
      <c r="G10" s="1502">
        <v>163</v>
      </c>
      <c r="H10" s="1503">
        <f>(G10/E10)*100</f>
        <v>74.090909090909093</v>
      </c>
      <c r="I10" s="1504">
        <f>(G10/F10)*100</f>
        <v>74.090909090909093</v>
      </c>
    </row>
    <row r="11" spans="1:9">
      <c r="A11" s="911"/>
      <c r="B11" s="912"/>
      <c r="C11" s="521" t="s">
        <v>456</v>
      </c>
      <c r="D11" s="913" t="s">
        <v>457</v>
      </c>
      <c r="E11" s="910">
        <v>0</v>
      </c>
      <c r="F11" s="1501">
        <v>0</v>
      </c>
      <c r="G11" s="1502">
        <v>0</v>
      </c>
      <c r="H11" s="1505"/>
      <c r="I11" s="1506"/>
    </row>
    <row r="12" spans="1:9">
      <c r="A12" s="914"/>
      <c r="B12" s="417"/>
      <c r="C12" s="1030"/>
      <c r="D12" s="913"/>
      <c r="E12" s="910"/>
      <c r="F12" s="1501"/>
      <c r="G12" s="1502"/>
      <c r="H12" s="1505"/>
      <c r="I12" s="1506"/>
    </row>
    <row r="13" spans="1:9">
      <c r="A13" s="412" t="s">
        <v>458</v>
      </c>
      <c r="B13" s="915" t="s">
        <v>419</v>
      </c>
      <c r="C13" s="916"/>
      <c r="D13" s="917"/>
      <c r="E13" s="918">
        <f>E14</f>
        <v>80</v>
      </c>
      <c r="F13" s="1507">
        <f>F14</f>
        <v>85</v>
      </c>
      <c r="G13" s="1508">
        <v>69</v>
      </c>
      <c r="H13" s="1505">
        <f>(G13/E13)*100</f>
        <v>86.25</v>
      </c>
      <c r="I13" s="1506">
        <f>(G13/F13)*100</f>
        <v>81.17647058823529</v>
      </c>
    </row>
    <row r="14" spans="1:9" ht="15.75" thickBot="1">
      <c r="A14" s="914"/>
      <c r="B14" s="907"/>
      <c r="C14" s="521" t="s">
        <v>459</v>
      </c>
      <c r="D14" s="913" t="s">
        <v>460</v>
      </c>
      <c r="E14" s="910">
        <v>80</v>
      </c>
      <c r="F14" s="1501">
        <v>85</v>
      </c>
      <c r="G14" s="1509">
        <v>69</v>
      </c>
      <c r="H14" s="1510">
        <f>(G14/E14)*100</f>
        <v>86.25</v>
      </c>
      <c r="I14" s="1511">
        <f>(G14/F14)*100</f>
        <v>81.17647058823529</v>
      </c>
    </row>
    <row r="15" spans="1:9" ht="16.5" thickBot="1">
      <c r="A15" s="1598" t="s">
        <v>43</v>
      </c>
      <c r="B15" s="1599"/>
      <c r="C15" s="1713"/>
      <c r="D15" s="209"/>
      <c r="E15" s="210">
        <f>E9+E13</f>
        <v>300</v>
      </c>
      <c r="F15" s="1512">
        <f>F9+F13</f>
        <v>305</v>
      </c>
      <c r="G15" s="210">
        <f>G9+G13</f>
        <v>232</v>
      </c>
      <c r="H15" s="1513">
        <f>(G15/E15)*100</f>
        <v>77.333333333333329</v>
      </c>
      <c r="I15" s="1514">
        <f>(G15/F15)*100</f>
        <v>76.065573770491795</v>
      </c>
    </row>
    <row r="16" spans="1:9">
      <c r="A16" s="211"/>
      <c r="B16" s="211"/>
      <c r="C16" s="211"/>
      <c r="D16" s="211"/>
      <c r="E16" s="211"/>
      <c r="F16" s="1156"/>
      <c r="G16" s="1156"/>
      <c r="H16" s="1157"/>
      <c r="I16" s="1157"/>
    </row>
    <row r="17" spans="1:9" ht="15.75" thickBot="1">
      <c r="A17" s="211"/>
      <c r="B17" s="211"/>
      <c r="C17" s="211"/>
      <c r="D17" s="211"/>
      <c r="E17" s="211"/>
      <c r="F17" s="1156"/>
      <c r="G17" s="1156"/>
      <c r="H17" s="1157"/>
      <c r="I17" s="1157"/>
    </row>
    <row r="18" spans="1:9">
      <c r="A18" s="79" t="s">
        <v>6</v>
      </c>
      <c r="B18" s="80" t="s">
        <v>7</v>
      </c>
      <c r="C18" s="81" t="s">
        <v>8</v>
      </c>
      <c r="D18" s="82"/>
      <c r="E18" s="153" t="s">
        <v>9</v>
      </c>
      <c r="F18" s="139" t="s">
        <v>10</v>
      </c>
      <c r="G18" s="205" t="s">
        <v>107</v>
      </c>
      <c r="H18" s="60" t="s">
        <v>108</v>
      </c>
      <c r="I18" s="61" t="s">
        <v>108</v>
      </c>
    </row>
    <row r="19" spans="1:9">
      <c r="A19" s="84" t="s">
        <v>13</v>
      </c>
      <c r="B19" s="85" t="s">
        <v>14</v>
      </c>
      <c r="C19" s="86" t="s">
        <v>15</v>
      </c>
      <c r="D19" s="87" t="s">
        <v>16</v>
      </c>
      <c r="E19" s="156" t="s">
        <v>17</v>
      </c>
      <c r="F19" s="141" t="s">
        <v>18</v>
      </c>
      <c r="G19" s="206" t="s">
        <v>109</v>
      </c>
      <c r="H19" s="67" t="s">
        <v>110</v>
      </c>
      <c r="I19" s="68" t="s">
        <v>110</v>
      </c>
    </row>
    <row r="20" spans="1:9" ht="15" customHeight="1" thickBot="1">
      <c r="A20" s="89" t="s">
        <v>21</v>
      </c>
      <c r="B20" s="96" t="s">
        <v>22</v>
      </c>
      <c r="C20" s="91"/>
      <c r="D20" s="92"/>
      <c r="E20" s="160" t="s">
        <v>23</v>
      </c>
      <c r="F20" s="143" t="s">
        <v>23</v>
      </c>
      <c r="G20" s="212">
        <v>42004</v>
      </c>
      <c r="H20" s="74" t="s">
        <v>19</v>
      </c>
      <c r="I20" s="75" t="s">
        <v>111</v>
      </c>
    </row>
    <row r="21" spans="1:9" ht="15.75">
      <c r="A21" s="97" t="s">
        <v>64</v>
      </c>
      <c r="B21" s="98"/>
      <c r="C21" s="99"/>
      <c r="D21" s="101"/>
      <c r="E21" s="101"/>
      <c r="F21" s="327"/>
      <c r="G21" s="327"/>
      <c r="H21" s="327"/>
      <c r="I21" s="326"/>
    </row>
    <row r="22" spans="1:9">
      <c r="A22" s="470" t="s">
        <v>453</v>
      </c>
      <c r="B22" s="1718" t="s">
        <v>454</v>
      </c>
      <c r="C22" s="1719"/>
      <c r="D22" s="919"/>
      <c r="E22" s="905">
        <f>E23</f>
        <v>0</v>
      </c>
      <c r="F22" s="1497">
        <f>F23</f>
        <v>0</v>
      </c>
      <c r="G22" s="1498">
        <f>G23</f>
        <v>0</v>
      </c>
      <c r="H22" s="1499"/>
      <c r="I22" s="1515"/>
    </row>
    <row r="23" spans="1:9" ht="15.75" thickBot="1">
      <c r="A23" s="920"/>
      <c r="B23" s="921"/>
      <c r="C23" s="913" t="s">
        <v>461</v>
      </c>
      <c r="D23" s="919" t="s">
        <v>457</v>
      </c>
      <c r="E23" s="922">
        <v>0</v>
      </c>
      <c r="F23" s="1516">
        <v>0</v>
      </c>
      <c r="G23" s="414">
        <v>0</v>
      </c>
      <c r="H23" s="1517"/>
      <c r="I23" s="1518"/>
    </row>
    <row r="24" spans="1:9" ht="16.5" thickBot="1">
      <c r="A24" s="1598" t="s">
        <v>90</v>
      </c>
      <c r="B24" s="1599"/>
      <c r="C24" s="1713"/>
      <c r="D24" s="213"/>
      <c r="E24" s="210">
        <f>E22</f>
        <v>0</v>
      </c>
      <c r="F24" s="1519">
        <f>F22</f>
        <v>0</v>
      </c>
      <c r="G24" s="1520">
        <f>G22</f>
        <v>0</v>
      </c>
      <c r="H24" s="1521"/>
      <c r="I24" s="1522"/>
    </row>
    <row r="25" spans="1:9" ht="15.75" thickBot="1">
      <c r="A25" s="214"/>
      <c r="B25" s="214"/>
      <c r="C25" s="214"/>
      <c r="D25" s="214"/>
      <c r="E25" s="341"/>
      <c r="F25" s="1523"/>
      <c r="G25" s="916"/>
      <c r="H25" s="1524"/>
      <c r="I25" s="1524"/>
    </row>
    <row r="26" spans="1:9" ht="16.5" thickBot="1">
      <c r="A26" s="1598" t="s">
        <v>91</v>
      </c>
      <c r="B26" s="1599"/>
      <c r="C26" s="1713"/>
      <c r="D26" s="215"/>
      <c r="E26" s="216">
        <f>E15+E24</f>
        <v>300</v>
      </c>
      <c r="F26" s="1519">
        <f>F15+F24</f>
        <v>305</v>
      </c>
      <c r="G26" s="216">
        <f>G15+G24</f>
        <v>232</v>
      </c>
      <c r="H26" s="1513">
        <f>(G26/E26)*100</f>
        <v>77.333333333333329</v>
      </c>
      <c r="I26" s="1525">
        <f>(G26/F26)*100</f>
        <v>76.065573770491795</v>
      </c>
    </row>
    <row r="28" spans="1:9">
      <c r="E28" s="1582"/>
    </row>
    <row r="29" spans="1:9">
      <c r="F29" s="107"/>
      <c r="G29" s="1581"/>
      <c r="I29" s="107"/>
    </row>
    <row r="30" spans="1:9">
      <c r="F30" s="107"/>
      <c r="G30" s="1581"/>
    </row>
    <row r="31" spans="1:9">
      <c r="F31" s="107"/>
      <c r="G31" s="1581"/>
    </row>
    <row r="32" spans="1:9">
      <c r="E32" s="1582"/>
    </row>
    <row r="33" spans="6:7">
      <c r="F33" s="138"/>
      <c r="G33" s="138"/>
    </row>
    <row r="34" spans="6:7">
      <c r="F34" s="138"/>
      <c r="G34" s="138"/>
    </row>
    <row r="35" spans="6:7">
      <c r="F35" s="138"/>
      <c r="G35" s="138"/>
    </row>
  </sheetData>
  <mergeCells count="6">
    <mergeCell ref="A26:C26"/>
    <mergeCell ref="A3:D3"/>
    <mergeCell ref="B9:C9"/>
    <mergeCell ref="A15:C15"/>
    <mergeCell ref="B22:C22"/>
    <mergeCell ref="A24:C24"/>
  </mergeCells>
  <phoneticPr fontId="0" type="noConversion"/>
  <pageMargins left="0.31496062992125984" right="0" top="0.39370078740157483" bottom="0.39370078740157483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Kap.01</vt:lpstr>
      <vt:lpstr>Kap.02</vt:lpstr>
      <vt:lpstr>Kap. 03</vt:lpstr>
      <vt:lpstr>Kap. 04</vt:lpstr>
      <vt:lpstr>Kap. 05</vt:lpstr>
      <vt:lpstr>Kap. 06</vt:lpstr>
      <vt:lpstr>Kap. 07</vt:lpstr>
      <vt:lpstr>Kap. 08</vt:lpstr>
      <vt:lpstr>Kap. 09</vt:lpstr>
      <vt:lpstr>Kap. 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p08x3203</cp:lastModifiedBy>
  <cp:lastPrinted>2015-05-27T07:53:25Z</cp:lastPrinted>
  <dcterms:created xsi:type="dcterms:W3CDTF">2014-06-06T09:29:24Z</dcterms:created>
  <dcterms:modified xsi:type="dcterms:W3CDTF">2015-05-27T07:53:40Z</dcterms:modified>
</cp:coreProperties>
</file>