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7235" windowHeight="7230" activeTab="9"/>
  </bookViews>
  <sheets>
    <sheet name="Kap.01" sheetId="1" r:id="rId1"/>
    <sheet name="Kap.02" sheetId="2" r:id="rId2"/>
    <sheet name="Kap. 03" sheetId="3" r:id="rId3"/>
    <sheet name="Kap. 04" sheetId="23" r:id="rId4"/>
    <sheet name="Kap. 05" sheetId="21" r:id="rId5"/>
    <sheet name="Kap. 06" sheetId="19" r:id="rId6"/>
    <sheet name="Kap. 07" sheetId="22" r:id="rId7"/>
    <sheet name="Kap. 08" sheetId="8" r:id="rId8"/>
    <sheet name="Kap. 09" sheetId="9" r:id="rId9"/>
    <sheet name="Kap. 10" sheetId="13" r:id="rId10"/>
  </sheets>
  <calcPr calcId="125725"/>
</workbook>
</file>

<file path=xl/calcChain.xml><?xml version="1.0" encoding="utf-8"?>
<calcChain xmlns="http://schemas.openxmlformats.org/spreadsheetml/2006/main">
  <c r="I22" i="13"/>
  <c r="H22"/>
  <c r="F19"/>
  <c r="G19"/>
  <c r="H19"/>
  <c r="I19"/>
  <c r="F22"/>
  <c r="G22"/>
  <c r="H10" i="8"/>
  <c r="I132" i="23"/>
  <c r="I131"/>
  <c r="I130"/>
  <c r="I129"/>
  <c r="G46"/>
  <c r="F149" i="9"/>
  <c r="I47"/>
  <c r="G47"/>
  <c r="F47"/>
  <c r="E47"/>
  <c r="G44"/>
  <c r="F44"/>
  <c r="I43" i="19"/>
  <c r="F43"/>
  <c r="G43"/>
  <c r="E43"/>
  <c r="G42" i="1"/>
  <c r="G31"/>
  <c r="G22"/>
  <c r="I66" i="23"/>
  <c r="I44" i="19"/>
  <c r="I146" i="23" l="1"/>
  <c r="I147"/>
  <c r="I148"/>
  <c r="I143"/>
  <c r="I218"/>
  <c r="I219"/>
  <c r="I220"/>
  <c r="I221"/>
  <c r="I222"/>
  <c r="I223"/>
  <c r="I224"/>
  <c r="I225"/>
  <c r="I226"/>
  <c r="I227"/>
  <c r="F214"/>
  <c r="F46"/>
  <c r="F38"/>
  <c r="F37"/>
  <c r="I188" i="9" l="1"/>
  <c r="I187"/>
  <c r="H187"/>
  <c r="H186"/>
  <c r="H185"/>
  <c r="H184"/>
  <c r="I183"/>
  <c r="H183"/>
  <c r="H182"/>
  <c r="I181"/>
  <c r="H181"/>
  <c r="I180"/>
  <c r="H180"/>
  <c r="I179"/>
  <c r="H179"/>
  <c r="I178"/>
  <c r="H178"/>
  <c r="I177"/>
  <c r="H177"/>
  <c r="G175"/>
  <c r="F175"/>
  <c r="F173" s="1"/>
  <c r="F192" s="1"/>
  <c r="E175"/>
  <c r="E173" s="1"/>
  <c r="E192" s="1"/>
  <c r="I48"/>
  <c r="I45"/>
  <c r="E44"/>
  <c r="I147"/>
  <c r="H147"/>
  <c r="I146"/>
  <c r="H146"/>
  <c r="I145"/>
  <c r="H145"/>
  <c r="I144"/>
  <c r="H144"/>
  <c r="I143"/>
  <c r="H143"/>
  <c r="I141"/>
  <c r="H141"/>
  <c r="I140"/>
  <c r="H140"/>
  <c r="I139"/>
  <c r="H139"/>
  <c r="I138"/>
  <c r="H138"/>
  <c r="I137"/>
  <c r="H137"/>
  <c r="I136"/>
  <c r="H136"/>
  <c r="I135"/>
  <c r="H135"/>
  <c r="I134"/>
  <c r="H134"/>
  <c r="I133"/>
  <c r="H133"/>
  <c r="I132"/>
  <c r="H132"/>
  <c r="I131"/>
  <c r="H131"/>
  <c r="I130"/>
  <c r="H130"/>
  <c r="I129"/>
  <c r="H129"/>
  <c r="I128"/>
  <c r="H128"/>
  <c r="I127"/>
  <c r="H127"/>
  <c r="I126"/>
  <c r="H126"/>
  <c r="I125"/>
  <c r="H125"/>
  <c r="I124"/>
  <c r="H124"/>
  <c r="I123"/>
  <c r="H123"/>
  <c r="I122"/>
  <c r="H122"/>
  <c r="I121"/>
  <c r="H121"/>
  <c r="G120"/>
  <c r="F120"/>
  <c r="F118" s="1"/>
  <c r="E120"/>
  <c r="E118" s="1"/>
  <c r="I86"/>
  <c r="H86"/>
  <c r="I85"/>
  <c r="H85"/>
  <c r="I84"/>
  <c r="H84"/>
  <c r="H83"/>
  <c r="H82"/>
  <c r="H81"/>
  <c r="I80"/>
  <c r="H80"/>
  <c r="I79"/>
  <c r="I78"/>
  <c r="H78"/>
  <c r="I76"/>
  <c r="H76"/>
  <c r="I75"/>
  <c r="H75"/>
  <c r="G74"/>
  <c r="F74"/>
  <c r="F72" s="1"/>
  <c r="E74"/>
  <c r="E72" s="1"/>
  <c r="I68"/>
  <c r="H68"/>
  <c r="F67"/>
  <c r="I67" s="1"/>
  <c r="E67"/>
  <c r="H67" s="1"/>
  <c r="I54"/>
  <c r="I53"/>
  <c r="H53"/>
  <c r="G52"/>
  <c r="F52"/>
  <c r="F50" s="1"/>
  <c r="E52"/>
  <c r="E50" s="1"/>
  <c r="I38"/>
  <c r="H38"/>
  <c r="I37"/>
  <c r="H37"/>
  <c r="I36"/>
  <c r="H36"/>
  <c r="I35"/>
  <c r="H35"/>
  <c r="I34"/>
  <c r="I33"/>
  <c r="H33"/>
  <c r="I32"/>
  <c r="H32"/>
  <c r="I31"/>
  <c r="I30"/>
  <c r="I29"/>
  <c r="H29"/>
  <c r="I28"/>
  <c r="I27"/>
  <c r="H27"/>
  <c r="I26"/>
  <c r="H26"/>
  <c r="I25"/>
  <c r="I24"/>
  <c r="I23"/>
  <c r="H23"/>
  <c r="I22"/>
  <c r="H22"/>
  <c r="I21"/>
  <c r="H21"/>
  <c r="I20"/>
  <c r="H20"/>
  <c r="I19"/>
  <c r="H19"/>
  <c r="I18"/>
  <c r="H18"/>
  <c r="G17"/>
  <c r="F17"/>
  <c r="E17"/>
  <c r="I15"/>
  <c r="H15"/>
  <c r="I14"/>
  <c r="H14"/>
  <c r="I13"/>
  <c r="H13"/>
  <c r="I12"/>
  <c r="H12"/>
  <c r="I11"/>
  <c r="H11"/>
  <c r="I10"/>
  <c r="H10"/>
  <c r="G9"/>
  <c r="F9"/>
  <c r="E9"/>
  <c r="G49" i="22"/>
  <c r="F49"/>
  <c r="I49" s="1"/>
  <c r="I48"/>
  <c r="H48"/>
  <c r="I47"/>
  <c r="G47"/>
  <c r="F47"/>
  <c r="E47"/>
  <c r="E49" s="1"/>
  <c r="I39"/>
  <c r="H39"/>
  <c r="I38"/>
  <c r="H37"/>
  <c r="H36"/>
  <c r="H35"/>
  <c r="G35"/>
  <c r="I35" s="1"/>
  <c r="F35"/>
  <c r="E35"/>
  <c r="I33"/>
  <c r="H33"/>
  <c r="I32"/>
  <c r="I31"/>
  <c r="H31"/>
  <c r="I30"/>
  <c r="H29"/>
  <c r="H28"/>
  <c r="G28"/>
  <c r="I28" s="1"/>
  <c r="F28"/>
  <c r="E28"/>
  <c r="F26"/>
  <c r="E26"/>
  <c r="I24"/>
  <c r="H24"/>
  <c r="I23"/>
  <c r="H23"/>
  <c r="I22"/>
  <c r="G21"/>
  <c r="H21" s="1"/>
  <c r="F21"/>
  <c r="E21"/>
  <c r="I19"/>
  <c r="H19"/>
  <c r="I18"/>
  <c r="H18"/>
  <c r="I17"/>
  <c r="H17"/>
  <c r="I16"/>
  <c r="H16"/>
  <c r="I15"/>
  <c r="I14"/>
  <c r="G14"/>
  <c r="F14"/>
  <c r="F9" s="1"/>
  <c r="F7" s="1"/>
  <c r="F40" s="1"/>
  <c r="F51" s="1"/>
  <c r="E14"/>
  <c r="E9" s="1"/>
  <c r="E7" s="1"/>
  <c r="E40" s="1"/>
  <c r="I11"/>
  <c r="H11"/>
  <c r="I132" i="21"/>
  <c r="H132"/>
  <c r="I131"/>
  <c r="H131"/>
  <c r="I130"/>
  <c r="I129"/>
  <c r="H129"/>
  <c r="I128"/>
  <c r="H128"/>
  <c r="I127"/>
  <c r="H127"/>
  <c r="I126"/>
  <c r="H126"/>
  <c r="I125"/>
  <c r="H125"/>
  <c r="I124"/>
  <c r="H124"/>
  <c r="I123"/>
  <c r="H123"/>
  <c r="I122"/>
  <c r="H122"/>
  <c r="I121"/>
  <c r="H121"/>
  <c r="I120"/>
  <c r="H120"/>
  <c r="G119"/>
  <c r="F119"/>
  <c r="E119"/>
  <c r="H119" s="1"/>
  <c r="I116"/>
  <c r="I115"/>
  <c r="G114"/>
  <c r="F114"/>
  <c r="E114"/>
  <c r="I112"/>
  <c r="H112"/>
  <c r="I111"/>
  <c r="H111"/>
  <c r="I110"/>
  <c r="H110"/>
  <c r="G108"/>
  <c r="I108" s="1"/>
  <c r="F108"/>
  <c r="E108"/>
  <c r="I94"/>
  <c r="H94"/>
  <c r="G93"/>
  <c r="F93"/>
  <c r="E93"/>
  <c r="H93" s="1"/>
  <c r="I91"/>
  <c r="I90"/>
  <c r="I89"/>
  <c r="H89"/>
  <c r="I88"/>
  <c r="I87"/>
  <c r="H87"/>
  <c r="I85"/>
  <c r="I84"/>
  <c r="H84"/>
  <c r="H82"/>
  <c r="G82"/>
  <c r="F82"/>
  <c r="E82"/>
  <c r="I80"/>
  <c r="I79"/>
  <c r="H79"/>
  <c r="G78"/>
  <c r="F78"/>
  <c r="E78"/>
  <c r="I76"/>
  <c r="I74"/>
  <c r="H74"/>
  <c r="G73"/>
  <c r="H73" s="1"/>
  <c r="F73"/>
  <c r="E73"/>
  <c r="I71"/>
  <c r="I70"/>
  <c r="I69"/>
  <c r="I68"/>
  <c r="H68"/>
  <c r="H67"/>
  <c r="I66"/>
  <c r="I65"/>
  <c r="H65"/>
  <c r="I64"/>
  <c r="H64"/>
  <c r="I63"/>
  <c r="H63"/>
  <c r="G62"/>
  <c r="F62"/>
  <c r="E62"/>
  <c r="I61"/>
  <c r="I60"/>
  <c r="H60"/>
  <c r="I59"/>
  <c r="H59"/>
  <c r="G58"/>
  <c r="F58"/>
  <c r="E58"/>
  <c r="I25"/>
  <c r="I24"/>
  <c r="H24"/>
  <c r="I23"/>
  <c r="I22"/>
  <c r="I21"/>
  <c r="H21"/>
  <c r="I20"/>
  <c r="I19"/>
  <c r="H19"/>
  <c r="I18"/>
  <c r="H18"/>
  <c r="G17"/>
  <c r="F17"/>
  <c r="E17"/>
  <c r="I13"/>
  <c r="H13"/>
  <c r="I12"/>
  <c r="I11"/>
  <c r="G9"/>
  <c r="F9"/>
  <c r="E9"/>
  <c r="G26" i="8"/>
  <c r="F26"/>
  <c r="I38"/>
  <c r="I37"/>
  <c r="I36"/>
  <c r="G6"/>
  <c r="I58" i="1"/>
  <c r="I57"/>
  <c r="I56"/>
  <c r="G55"/>
  <c r="G60" s="1"/>
  <c r="F55"/>
  <c r="F60" s="1"/>
  <c r="E55"/>
  <c r="E60" s="1"/>
  <c r="F22"/>
  <c r="I41"/>
  <c r="G40"/>
  <c r="F40"/>
  <c r="E40"/>
  <c r="F7" i="9" l="1"/>
  <c r="F65"/>
  <c r="I65" s="1"/>
  <c r="E65"/>
  <c r="H65" s="1"/>
  <c r="G7"/>
  <c r="I17"/>
  <c r="I175"/>
  <c r="H9"/>
  <c r="H74"/>
  <c r="G173"/>
  <c r="G192" s="1"/>
  <c r="H192" s="1"/>
  <c r="H175"/>
  <c r="H17" i="21"/>
  <c r="I58"/>
  <c r="I82"/>
  <c r="F133"/>
  <c r="F57"/>
  <c r="I9"/>
  <c r="E57"/>
  <c r="I78"/>
  <c r="I93"/>
  <c r="E7" i="9"/>
  <c r="F194"/>
  <c r="F70"/>
  <c r="I44"/>
  <c r="H52"/>
  <c r="I9"/>
  <c r="H17"/>
  <c r="H120"/>
  <c r="H7"/>
  <c r="E70"/>
  <c r="G50"/>
  <c r="G72"/>
  <c r="G118"/>
  <c r="I52"/>
  <c r="I74"/>
  <c r="I120"/>
  <c r="H49" i="22"/>
  <c r="E51"/>
  <c r="G9"/>
  <c r="H14"/>
  <c r="H47"/>
  <c r="I21"/>
  <c r="G26"/>
  <c r="I17" i="21"/>
  <c r="E15"/>
  <c r="E96" s="1"/>
  <c r="E135" s="1"/>
  <c r="G133"/>
  <c r="I133" s="1"/>
  <c r="H9"/>
  <c r="H58"/>
  <c r="H62"/>
  <c r="I73"/>
  <c r="H78"/>
  <c r="E133"/>
  <c r="H133" s="1"/>
  <c r="I114"/>
  <c r="F15"/>
  <c r="F96" s="1"/>
  <c r="F135" s="1"/>
  <c r="H108"/>
  <c r="G57"/>
  <c r="I62"/>
  <c r="I119"/>
  <c r="I60" i="1"/>
  <c r="I55"/>
  <c r="I40"/>
  <c r="G149" i="9" l="1"/>
  <c r="H173"/>
  <c r="I7"/>
  <c r="E149"/>
  <c r="E194" s="1"/>
  <c r="I173"/>
  <c r="I192"/>
  <c r="I118"/>
  <c r="H118"/>
  <c r="I50"/>
  <c r="H50"/>
  <c r="I72"/>
  <c r="G70"/>
  <c r="H72"/>
  <c r="I26" i="22"/>
  <c r="H26"/>
  <c r="I9"/>
  <c r="H9"/>
  <c r="G7"/>
  <c r="G15" i="21"/>
  <c r="H57"/>
  <c r="I57"/>
  <c r="F6" i="8"/>
  <c r="I12"/>
  <c r="I17" i="13"/>
  <c r="I28" i="8"/>
  <c r="I21" i="19"/>
  <c r="I20"/>
  <c r="H143" i="23"/>
  <c r="I144"/>
  <c r="I149"/>
  <c r="I142"/>
  <c r="I141"/>
  <c r="I140"/>
  <c r="I139"/>
  <c r="I138"/>
  <c r="I137"/>
  <c r="I136"/>
  <c r="I135"/>
  <c r="H135"/>
  <c r="H70" i="9" l="1"/>
  <c r="I70"/>
  <c r="G40" i="22"/>
  <c r="I7"/>
  <c r="H7"/>
  <c r="G96" i="21"/>
  <c r="H15"/>
  <c r="I15"/>
  <c r="F9" i="13"/>
  <c r="I13"/>
  <c r="G9"/>
  <c r="G20" i="2"/>
  <c r="I64"/>
  <c r="G27" i="1"/>
  <c r="F27"/>
  <c r="I29"/>
  <c r="F57" i="2"/>
  <c r="G57"/>
  <c r="E57"/>
  <c r="I75"/>
  <c r="I74"/>
  <c r="I73"/>
  <c r="I72"/>
  <c r="I71"/>
  <c r="I70"/>
  <c r="I69"/>
  <c r="I66"/>
  <c r="I67"/>
  <c r="I68"/>
  <c r="I79"/>
  <c r="H79"/>
  <c r="G77"/>
  <c r="F77"/>
  <c r="E77"/>
  <c r="I65"/>
  <c r="I63"/>
  <c r="H63"/>
  <c r="I62"/>
  <c r="H62"/>
  <c r="I61"/>
  <c r="H61"/>
  <c r="I60"/>
  <c r="H60"/>
  <c r="I59"/>
  <c r="H59"/>
  <c r="I58"/>
  <c r="H58"/>
  <c r="F7" i="19"/>
  <c r="G7"/>
  <c r="E7"/>
  <c r="I230" i="23"/>
  <c r="I229"/>
  <c r="I22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H183"/>
  <c r="H182"/>
  <c r="H181"/>
  <c r="I180"/>
  <c r="H180"/>
  <c r="H179"/>
  <c r="I178"/>
  <c r="H178"/>
  <c r="I177"/>
  <c r="H177"/>
  <c r="G176"/>
  <c r="F176"/>
  <c r="E176"/>
  <c r="G134"/>
  <c r="F134"/>
  <c r="E134"/>
  <c r="I133"/>
  <c r="I128"/>
  <c r="I127"/>
  <c r="G126"/>
  <c r="F126"/>
  <c r="E126"/>
  <c r="I125"/>
  <c r="H125"/>
  <c r="I124"/>
  <c r="H124"/>
  <c r="I123"/>
  <c r="H123"/>
  <c r="H122"/>
  <c r="G120"/>
  <c r="F120"/>
  <c r="E120"/>
  <c r="I83"/>
  <c r="I82"/>
  <c r="I81"/>
  <c r="G80"/>
  <c r="F80"/>
  <c r="E80"/>
  <c r="I78"/>
  <c r="H78"/>
  <c r="I75"/>
  <c r="I73"/>
  <c r="I71"/>
  <c r="I69"/>
  <c r="I67"/>
  <c r="H67"/>
  <c r="I65"/>
  <c r="H65"/>
  <c r="I49"/>
  <c r="H49"/>
  <c r="I48"/>
  <c r="H48"/>
  <c r="I47"/>
  <c r="H47"/>
  <c r="I46"/>
  <c r="H46"/>
  <c r="I45"/>
  <c r="H45"/>
  <c r="I44"/>
  <c r="H44"/>
  <c r="I43"/>
  <c r="H43"/>
  <c r="I42"/>
  <c r="H42"/>
  <c r="I41"/>
  <c r="H41"/>
  <c r="I40"/>
  <c r="H40"/>
  <c r="I39"/>
  <c r="H39"/>
  <c r="I38"/>
  <c r="H38"/>
  <c r="I37"/>
  <c r="H37"/>
  <c r="I36"/>
  <c r="H36"/>
  <c r="I35"/>
  <c r="H35"/>
  <c r="G34"/>
  <c r="F34"/>
  <c r="E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G15"/>
  <c r="F15"/>
  <c r="E15"/>
  <c r="E14" s="1"/>
  <c r="I13"/>
  <c r="I12"/>
  <c r="I11"/>
  <c r="I10"/>
  <c r="H10"/>
  <c r="I9"/>
  <c r="H9"/>
  <c r="G7"/>
  <c r="F7"/>
  <c r="E7"/>
  <c r="G14" l="1"/>
  <c r="H14" s="1"/>
  <c r="H176"/>
  <c r="F14"/>
  <c r="F231"/>
  <c r="H134"/>
  <c r="I149" i="9"/>
  <c r="G194"/>
  <c r="H149"/>
  <c r="G51" i="22"/>
  <c r="H40"/>
  <c r="I40"/>
  <c r="I96" i="21"/>
  <c r="G135"/>
  <c r="H96"/>
  <c r="I7" i="23"/>
  <c r="I27" i="1"/>
  <c r="G231" i="23"/>
  <c r="I15"/>
  <c r="E231"/>
  <c r="I126"/>
  <c r="I80"/>
  <c r="H34"/>
  <c r="E84"/>
  <c r="H15"/>
  <c r="F80" i="2"/>
  <c r="I57"/>
  <c r="E80"/>
  <c r="H77"/>
  <c r="G80"/>
  <c r="I80" s="1"/>
  <c r="H57"/>
  <c r="I77"/>
  <c r="H7" i="23"/>
  <c r="I120"/>
  <c r="I176"/>
  <c r="I34"/>
  <c r="H120"/>
  <c r="I134"/>
  <c r="G84" l="1"/>
  <c r="H84" s="1"/>
  <c r="I14"/>
  <c r="F84"/>
  <c r="F232" s="1"/>
  <c r="I231"/>
  <c r="H194" i="9"/>
  <c r="I194"/>
  <c r="I51" i="22"/>
  <c r="H51"/>
  <c r="I135" i="21"/>
  <c r="H135"/>
  <c r="H231" i="23"/>
  <c r="E232"/>
  <c r="H80" i="2"/>
  <c r="G232" i="23" l="1"/>
  <c r="H232" s="1"/>
  <c r="I84"/>
  <c r="I232" l="1"/>
  <c r="I10" i="3"/>
  <c r="I32" i="19" l="1"/>
  <c r="H32"/>
  <c r="I31"/>
  <c r="H31"/>
  <c r="I29"/>
  <c r="H29"/>
  <c r="F23" l="1"/>
  <c r="G23"/>
  <c r="E23"/>
  <c r="I25"/>
  <c r="I10" i="8"/>
  <c r="I11"/>
  <c r="G13" i="3"/>
  <c r="G8" s="1"/>
  <c r="I34" i="8"/>
  <c r="I16" i="2"/>
  <c r="F31" i="1"/>
  <c r="I32"/>
  <c r="I35" i="8"/>
  <c r="I18" i="3" l="1"/>
  <c r="I17"/>
  <c r="I16"/>
  <c r="I15"/>
  <c r="I14"/>
  <c r="H14"/>
  <c r="H15"/>
  <c r="H16"/>
  <c r="H17"/>
  <c r="H18"/>
  <c r="E13"/>
  <c r="E8" s="1"/>
  <c r="F13"/>
  <c r="F8" s="1"/>
  <c r="I41" i="19"/>
  <c r="H41"/>
  <c r="G39"/>
  <c r="G45" s="1"/>
  <c r="F39"/>
  <c r="F45" s="1"/>
  <c r="E39"/>
  <c r="E45" s="1"/>
  <c r="G27"/>
  <c r="G33" s="1"/>
  <c r="F27"/>
  <c r="E27"/>
  <c r="E33" s="1"/>
  <c r="I24"/>
  <c r="H24"/>
  <c r="H23"/>
  <c r="I23"/>
  <c r="I19"/>
  <c r="H19"/>
  <c r="I18"/>
  <c r="H18"/>
  <c r="I17"/>
  <c r="H17"/>
  <c r="I16"/>
  <c r="H16"/>
  <c r="I15"/>
  <c r="H15"/>
  <c r="I14"/>
  <c r="H14"/>
  <c r="I12"/>
  <c r="H12"/>
  <c r="I11"/>
  <c r="H11"/>
  <c r="I10"/>
  <c r="H10"/>
  <c r="I9"/>
  <c r="H9"/>
  <c r="I8"/>
  <c r="H8"/>
  <c r="I45" l="1"/>
  <c r="I39"/>
  <c r="I27"/>
  <c r="F33"/>
  <c r="F47" s="1"/>
  <c r="G47"/>
  <c r="H33"/>
  <c r="H45"/>
  <c r="E47"/>
  <c r="H39"/>
  <c r="I7"/>
  <c r="H27"/>
  <c r="H7"/>
  <c r="I33" l="1"/>
  <c r="H47"/>
  <c r="I47"/>
  <c r="I16" i="8" l="1"/>
  <c r="H16"/>
  <c r="I11" i="13"/>
  <c r="H11"/>
  <c r="E9"/>
  <c r="H33" i="1" l="1"/>
  <c r="I33"/>
  <c r="H23"/>
  <c r="H24"/>
  <c r="I24"/>
  <c r="H25"/>
  <c r="I37"/>
  <c r="H37"/>
  <c r="I35"/>
  <c r="H35"/>
  <c r="I19"/>
  <c r="H19"/>
  <c r="G17"/>
  <c r="F17"/>
  <c r="F42" s="1"/>
  <c r="F62" s="1"/>
  <c r="E31"/>
  <c r="H31" s="1"/>
  <c r="E22"/>
  <c r="E17"/>
  <c r="I23" i="2"/>
  <c r="H23"/>
  <c r="H11"/>
  <c r="I11"/>
  <c r="H12"/>
  <c r="I12"/>
  <c r="H13"/>
  <c r="I13"/>
  <c r="H14"/>
  <c r="I14"/>
  <c r="H15"/>
  <c r="I15"/>
  <c r="I18"/>
  <c r="H18"/>
  <c r="G10"/>
  <c r="F20"/>
  <c r="F10"/>
  <c r="E20"/>
  <c r="E10"/>
  <c r="H9" i="3"/>
  <c r="I9"/>
  <c r="H10"/>
  <c r="H12"/>
  <c r="H13"/>
  <c r="I13"/>
  <c r="H20"/>
  <c r="H21"/>
  <c r="I21"/>
  <c r="H22"/>
  <c r="G23"/>
  <c r="F23"/>
  <c r="E23"/>
  <c r="H20" i="2" l="1"/>
  <c r="E24"/>
  <c r="E82" s="1"/>
  <c r="H17" i="1"/>
  <c r="E42"/>
  <c r="E62" s="1"/>
  <c r="H22"/>
  <c r="F24" i="2"/>
  <c r="F82" s="1"/>
  <c r="I20"/>
  <c r="H10"/>
  <c r="I23" i="3"/>
  <c r="H23"/>
  <c r="I8"/>
  <c r="H8"/>
  <c r="G24" i="2"/>
  <c r="G82" s="1"/>
  <c r="I10"/>
  <c r="I22" i="1"/>
  <c r="I31"/>
  <c r="I17"/>
  <c r="G62"/>
  <c r="I9" i="8"/>
  <c r="H9"/>
  <c r="I31"/>
  <c r="H31"/>
  <c r="I33"/>
  <c r="H33"/>
  <c r="I32"/>
  <c r="H32"/>
  <c r="I27"/>
  <c r="I29"/>
  <c r="H27"/>
  <c r="H29"/>
  <c r="I7"/>
  <c r="H7"/>
  <c r="G15"/>
  <c r="H6"/>
  <c r="F39"/>
  <c r="I26"/>
  <c r="E26"/>
  <c r="E39" s="1"/>
  <c r="F15"/>
  <c r="F17" s="1"/>
  <c r="E15"/>
  <c r="E6"/>
  <c r="E17" s="1"/>
  <c r="I21" i="13"/>
  <c r="H21"/>
  <c r="I9"/>
  <c r="E19"/>
  <c r="E22" s="1"/>
  <c r="I62" i="1" l="1"/>
  <c r="H62"/>
  <c r="I82" i="2"/>
  <c r="H82"/>
  <c r="E41" i="8"/>
  <c r="H15"/>
  <c r="I15"/>
  <c r="H9" i="13"/>
  <c r="G39" i="8"/>
  <c r="I39" s="1"/>
  <c r="G17"/>
  <c r="H24" i="2"/>
  <c r="I24"/>
  <c r="I42" i="1"/>
  <c r="H42"/>
  <c r="I6" i="8"/>
  <c r="F41"/>
  <c r="H26"/>
  <c r="H39" l="1"/>
  <c r="G41"/>
  <c r="H17"/>
  <c r="I17"/>
  <c r="H41" l="1"/>
  <c r="I41"/>
</calcChain>
</file>

<file path=xl/sharedStrings.xml><?xml version="1.0" encoding="utf-8"?>
<sst xmlns="http://schemas.openxmlformats.org/spreadsheetml/2006/main" count="1498" uniqueCount="638">
  <si>
    <r>
      <t xml:space="preserve">                                </t>
    </r>
    <r>
      <rPr>
        <b/>
        <sz val="12"/>
        <rFont val="Arial CE"/>
        <charset val="238"/>
      </rPr>
      <t>Běžné (neinvestiční)  a kapitálové (investiční) výdaje</t>
    </r>
  </si>
  <si>
    <t xml:space="preserve">              vlastního hospodaření Městské části Praha 8 a příspěvkových právnických osob (organizací)</t>
  </si>
  <si>
    <t xml:space="preserve">                                      zřízených Městskou částí Praha 8</t>
  </si>
  <si>
    <t xml:space="preserve">   </t>
  </si>
  <si>
    <t xml:space="preserve">        (v tis. Kč)</t>
  </si>
  <si>
    <t>Kapitola 01 – rozvoj obce</t>
  </si>
  <si>
    <t>Organiz.</t>
  </si>
  <si>
    <t>Číslo</t>
  </si>
  <si>
    <t>Název organizace,</t>
  </si>
  <si>
    <t>Schválený</t>
  </si>
  <si>
    <t>Rozpočet</t>
  </si>
  <si>
    <t xml:space="preserve">Skutečnost </t>
  </si>
  <si>
    <t>% plnění</t>
  </si>
  <si>
    <t>jednotka</t>
  </si>
  <si>
    <t>organizace</t>
  </si>
  <si>
    <t>činnosti</t>
  </si>
  <si>
    <t>Rozpočtová skladba (oddíl, §)</t>
  </si>
  <si>
    <t>rozpočet (SR)</t>
  </si>
  <si>
    <t xml:space="preserve">po změnách (RZ) </t>
  </si>
  <si>
    <t>k SR</t>
  </si>
  <si>
    <t>k RZ</t>
  </si>
  <si>
    <t>(ORJ)</t>
  </si>
  <si>
    <t>(ORG)</t>
  </si>
  <si>
    <t>Běžné výdaje:</t>
  </si>
  <si>
    <t>zpracování studií a žádostí</t>
  </si>
  <si>
    <t>3635 - územní plánování</t>
  </si>
  <si>
    <t>na projekty financované z fondů EU</t>
  </si>
  <si>
    <t>0105</t>
  </si>
  <si>
    <t>výkony rozhodnutí</t>
  </si>
  <si>
    <t>znalecké posudky</t>
  </si>
  <si>
    <t>poradenské a konzultační služby</t>
  </si>
  <si>
    <t>provoz bytového hospodářství</t>
  </si>
  <si>
    <t>3699 - záležitosti bydlení, komunálních služeb</t>
  </si>
  <si>
    <t xml:space="preserve">          a územního rozvoje</t>
  </si>
  <si>
    <t>příspěvek na stěhování z domů</t>
  </si>
  <si>
    <t>navržených k prodeji</t>
  </si>
  <si>
    <t>činnost odboru - právní pomoc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</si>
  <si>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</si>
  <si>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</si>
  <si>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</si>
  <si>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</si>
  <si>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</si>
  <si>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</si>
  <si>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</si>
  <si>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likvidace "černých" skládek</t>
  </si>
  <si>
    <t>3729 - ostatní nakládání s odpady jinak nespecif. (j.n.)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</si>
  <si>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</si>
  <si>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</si>
  <si>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</si>
  <si>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</si>
  <si>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zimní údržba chodníků</t>
  </si>
  <si>
    <t>2219 - ostatní záležitosti pozemních komunikací</t>
  </si>
  <si>
    <t>Karlínské náměstí - služby</t>
  </si>
  <si>
    <t>Kapitálové výdaje:</t>
  </si>
  <si>
    <t>Kapitálové výdaje celkem</t>
  </si>
  <si>
    <t>Výdaje celkem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</si>
  <si>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</si>
  <si>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</si>
  <si>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</si>
  <si>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</si>
  <si>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</si>
  <si>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příspěvek na tzv. "Chodníkový program"</t>
  </si>
  <si>
    <t>2219 - ost. záležitosti pozemních komunikací</t>
  </si>
  <si>
    <t>opravy dláždění chodníků</t>
  </si>
  <si>
    <t>informační směrové značky - památky MČ Praha 8</t>
  </si>
  <si>
    <t>Kapitola 04 – školství, mládež a sport</t>
  </si>
  <si>
    <t>Skutečnost</t>
  </si>
  <si>
    <t>%</t>
  </si>
  <si>
    <t>plnění</t>
  </si>
  <si>
    <t>k UR</t>
  </si>
  <si>
    <t>0414</t>
  </si>
  <si>
    <t>odbor školství ÚMČ</t>
  </si>
  <si>
    <t>MŠ s právní subjektivitou</t>
  </si>
  <si>
    <t>101</t>
  </si>
  <si>
    <t>MŠ a SpMŠ Korycanská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</si>
  <si>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</si>
  <si>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</si>
  <si>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</si>
  <si>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</si>
  <si>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</si>
  <si>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</si>
  <si>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</si>
  <si>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</si>
  <si>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</si>
  <si>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</si>
  <si>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</si>
  <si>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</si>
  <si>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</si>
  <si>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</si>
  <si>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</si>
  <si>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</si>
  <si>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</si>
  <si>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</si>
  <si>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</si>
  <si>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</si>
  <si>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</si>
  <si>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</si>
  <si>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</si>
  <si>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</si>
  <si>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</si>
  <si>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</si>
  <si>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</si>
  <si>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</si>
  <si>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</si>
  <si>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</si>
  <si>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</si>
  <si>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</si>
  <si>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</si>
  <si>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</si>
  <si>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</si>
  <si>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</si>
  <si>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</si>
  <si>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</si>
  <si>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</si>
  <si>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</si>
  <si>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</si>
  <si>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</si>
  <si>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</si>
  <si>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</si>
  <si>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</si>
  <si>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</si>
  <si>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</si>
  <si>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</si>
  <si>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</si>
  <si>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</si>
  <si>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</si>
  <si>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</si>
  <si>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</si>
  <si>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</si>
  <si>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</si>
  <si>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</si>
  <si>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</si>
  <si>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</si>
  <si>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</si>
  <si>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</si>
  <si>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</si>
  <si>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</si>
  <si>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</si>
  <si>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</si>
  <si>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</si>
  <si>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</si>
  <si>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</si>
  <si>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</si>
  <si>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</si>
  <si>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</si>
  <si>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</si>
  <si>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</si>
  <si>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Servisní středisko pro správu svěřeného majetku (SeS) MČ Praha 8</t>
  </si>
  <si>
    <t>ZŠ Lyčkovo nám. - půdní vestavba</t>
  </si>
  <si>
    <t>Kapitola 05 – zdravotnictví a sociální oblast</t>
  </si>
  <si>
    <t>věcné dary dětem a mládeži</t>
  </si>
  <si>
    <t>4329 - soc. péče a pomoc dětem a mládeži j.n.</t>
  </si>
  <si>
    <t>pobyty dětí a mládeže</t>
  </si>
  <si>
    <t>mediační služba</t>
  </si>
  <si>
    <t>4339 - soc. péče a pomoc rodině a manželství</t>
  </si>
  <si>
    <t>projekt "Dům pro sociální bydlení Prosecká"</t>
  </si>
  <si>
    <t>4374 - azylové domy, nízkoprahová denní centra a noclehárny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</si>
  <si>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</si>
  <si>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</si>
  <si>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</si>
  <si>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</si>
  <si>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</si>
  <si>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</si>
  <si>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</si>
  <si>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</si>
  <si>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</si>
  <si>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ukončení činnosti přísp.organizace</t>
  </si>
  <si>
    <t>pol. 5429 - ostatní náhrady placené obyvatelstvu</t>
  </si>
  <si>
    <t>pol. 5166 - konzultační, poradenské a právní služby</t>
  </si>
  <si>
    <t>3523 - odborné léčebné ústavy</t>
  </si>
  <si>
    <t xml:space="preserve">Gerontologické centrum, Praha 8 (GC) </t>
  </si>
  <si>
    <t>pol. 5331 - neinv.příspěvky zřízeným přísp.organizacím</t>
  </si>
  <si>
    <t>vč."ošetřovatelského domu" (Benákova 6, Kobylisy)</t>
  </si>
  <si>
    <t xml:space="preserve">4351 - osobní asistence, pečovatelská služba a podpora </t>
  </si>
  <si>
    <t>samostatného bydlení</t>
  </si>
  <si>
    <t>502</t>
  </si>
  <si>
    <t xml:space="preserve">Obvodní ústav sociálně-zdravotnických </t>
  </si>
  <si>
    <t>služeb (OÚSS) v Praze 8</t>
  </si>
  <si>
    <t>4378 - terénní programy</t>
  </si>
  <si>
    <t xml:space="preserve">rozpočet (SR) </t>
  </si>
  <si>
    <t>Dům se sociálním bydlením Prosecká</t>
  </si>
  <si>
    <t xml:space="preserve">Kapitola 06 – kultura a cestovní ruch </t>
  </si>
  <si>
    <t>rozpočet</t>
  </si>
  <si>
    <t>0617</t>
  </si>
  <si>
    <t>kulturní dům "KRAKOV"</t>
  </si>
  <si>
    <t xml:space="preserve">3392 - zájmová činnost v kultuře </t>
  </si>
  <si>
    <t>613</t>
  </si>
  <si>
    <t>"Divadlo Karla Hackera"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</si>
  <si>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</si>
  <si>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</si>
  <si>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</si>
  <si>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</si>
  <si>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</si>
  <si>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</si>
  <si>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</si>
  <si>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 místní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</si>
  <si>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</si>
  <si>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</si>
  <si>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</si>
  <si>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</si>
  <si>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</si>
  <si>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</si>
  <si>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</si>
  <si>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</si>
  <si>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</si>
  <si>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</si>
  <si>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</si>
  <si>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</si>
  <si>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</si>
  <si>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public relations Městské části Praha 8</t>
  </si>
  <si>
    <t>propagace</t>
  </si>
  <si>
    <t>Kapitola 07 – bezpečnost</t>
  </si>
  <si>
    <t>Povodňová komise MČ Praha 8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</si>
  <si>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</si>
  <si>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</si>
  <si>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</si>
  <si>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</si>
  <si>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</si>
  <si>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</si>
  <si>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</si>
  <si>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</si>
  <si>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</si>
  <si>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</si>
  <si>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</si>
  <si>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j.n.</t>
  </si>
  <si>
    <t xml:space="preserve">náklady související s vyplacením spoluúčasti </t>
  </si>
  <si>
    <t>na pojistném plnění</t>
  </si>
  <si>
    <t xml:space="preserve">pojištění odpovědnosti za škodu - obec </t>
  </si>
  <si>
    <t>3613 - nebytové hospodářství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</si>
  <si>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</si>
  <si>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</si>
  <si>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</si>
  <si>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</si>
  <si>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</si>
  <si>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</si>
  <si>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</si>
  <si>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</si>
  <si>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</si>
  <si>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</si>
  <si>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</si>
  <si>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</si>
  <si>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</si>
  <si>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</si>
  <si>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</si>
  <si>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</si>
  <si>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>pol. 5169 - nákup služeb j.n.(kulturní činost a zájezdy)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</si>
  <si>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</si>
  <si>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</si>
  <si>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</si>
  <si>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</si>
  <si>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</si>
  <si>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</si>
  <si>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</si>
  <si>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</si>
  <si>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</si>
  <si>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</si>
  <si>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</si>
  <si>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</si>
  <si>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</si>
  <si>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</si>
  <si>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</si>
  <si>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</si>
  <si>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</si>
  <si>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</si>
  <si>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</si>
  <si>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</si>
  <si>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</si>
  <si>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</si>
  <si>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</si>
  <si>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Nákup multifunkčních zařízení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</si>
  <si>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</si>
  <si>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</si>
  <si>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</si>
  <si>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</si>
  <si>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</si>
  <si>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</si>
  <si>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</si>
  <si>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3612 - bytové hospodářství</t>
  </si>
  <si>
    <t>projekt "Centrum péče o žáky se spec. vzdělávacími potřebami"</t>
  </si>
  <si>
    <t>ZŠ Hovorčovická - soudní výlohy</t>
  </si>
  <si>
    <t>věcný dar Policii ČR</t>
  </si>
  <si>
    <t>pol. 5499 - ostatní neinv.transfery obyv.j.n.</t>
  </si>
  <si>
    <t>konektivita "Bezpečná OSMIČKA"</t>
  </si>
  <si>
    <t>PD - úprava pěších cest Thomayerovy sady</t>
  </si>
  <si>
    <t>na rok 2015</t>
  </si>
  <si>
    <t>pol. 5660 - neinvestiční půjčky obyvatelstvu</t>
  </si>
  <si>
    <t>výd. spojené se zajišt.svateb (ORG58)</t>
  </si>
  <si>
    <t>0923</t>
  </si>
  <si>
    <t>odbor živnostenský a správních činností ÚMČ</t>
  </si>
  <si>
    <t>0931</t>
  </si>
  <si>
    <t xml:space="preserve">oddělení ICT služeb </t>
  </si>
  <si>
    <t>911</t>
  </si>
  <si>
    <t>webové a mobilní aplikace</t>
  </si>
  <si>
    <t>nákup služeb pro jiné odbory</t>
  </si>
  <si>
    <t>implementace bezp. politiky a ISMS</t>
  </si>
  <si>
    <r>
      <t xml:space="preserve">pol. 5171 - opravy a udržování </t>
    </r>
    <r>
      <rPr>
        <sz val="11"/>
        <color theme="1"/>
        <rFont val="Calibri"/>
        <family val="2"/>
        <charset val="238"/>
        <scheme val="minor"/>
      </rPr>
      <t>(hardware)</t>
    </r>
  </si>
  <si>
    <t>fotokabiny s biometrickými daty</t>
  </si>
  <si>
    <t>0922</t>
  </si>
  <si>
    <t>odbor právních služeb ÚMČ</t>
  </si>
  <si>
    <t>odbor kancelář starosty ÚMČ</t>
  </si>
  <si>
    <t>oddělení hospodářské správy</t>
  </si>
  <si>
    <t>Doplnění blade serverů a rekonfigurace</t>
  </si>
  <si>
    <t>Obnova stávající výpočetní techniky</t>
  </si>
  <si>
    <t>Licence Microsoft</t>
  </si>
  <si>
    <t>Pořízení bezpečnostníchnástrojů na správu sítě</t>
  </si>
  <si>
    <t>Nová spisová služba</t>
  </si>
  <si>
    <t>Licence Documentum</t>
  </si>
  <si>
    <t>Mobilní hlasovací zařízení</t>
  </si>
  <si>
    <t>Virtual Desk Top - 1. etapa</t>
  </si>
  <si>
    <t>Pořízení nástrojů pro bezp. monitorig</t>
  </si>
  <si>
    <t xml:space="preserve">Kapitálové výdaje </t>
  </si>
  <si>
    <t>0524</t>
  </si>
  <si>
    <t>odbor sociálních věcí ÚMČ</t>
  </si>
  <si>
    <t>otevřený klub MAPA</t>
  </si>
  <si>
    <t xml:space="preserve">4379 - ostatní sociální služby </t>
  </si>
  <si>
    <t>0503</t>
  </si>
  <si>
    <t>komunitní plánování, analýzy a studie</t>
  </si>
  <si>
    <t>granty - protidrogová prevence</t>
  </si>
  <si>
    <t>pol. 5222 - neinvestiční transfery spolkům</t>
  </si>
  <si>
    <t>pol. 5137 - drobný hmotný majetek-vybavení DSS II</t>
  </si>
  <si>
    <t>granty - sociální oblast</t>
  </si>
  <si>
    <t xml:space="preserve">oddělení zdravotnictví a sociálních služeb </t>
  </si>
  <si>
    <t>4344 -  sociální rehabilitace</t>
  </si>
  <si>
    <t>PD na rekonstrukci vstupních prostor polikliniky Mazurská</t>
  </si>
  <si>
    <t>3511- všeobecná ambulantní péče</t>
  </si>
  <si>
    <t>Rekonstrukce vstupních prostor polikliniky Mazurská</t>
  </si>
  <si>
    <t>Regulace vjezdu před poliklinikou Mazurská</t>
  </si>
  <si>
    <t>PD úprava kotelny a ÚV Gerontologického centra</t>
  </si>
  <si>
    <t>PD DSS II</t>
  </si>
  <si>
    <t>4351 - osobní asistence, pečovatelská služba a podpora</t>
  </si>
  <si>
    <t>PD - rekonstrukce komunikace S. K. Neumanna</t>
  </si>
  <si>
    <t>Výstavba objektu DSS II.</t>
  </si>
  <si>
    <t>polikl. Mazurská - PD - rekonstrukce rozvodů vody a kanalizace</t>
  </si>
  <si>
    <t>poliklinika Mazurská - rekonstrukce slaboproudých rozvodů</t>
  </si>
  <si>
    <t>Rekonstrukce kotelny a ÚT v Gerontologickém centru</t>
  </si>
  <si>
    <t>jesle Mirovická - rekonstrukce prádelny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</si>
  <si>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</si>
  <si>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</si>
  <si>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</si>
  <si>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</si>
  <si>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</si>
  <si>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 xml:space="preserve">Návrh </t>
  </si>
  <si>
    <t>rozpočtu</t>
  </si>
  <si>
    <t>Nákup pozemku (z r. 2014)</t>
  </si>
  <si>
    <t>Centrum Palmovka - výstavba budovy s kancel. a komerčními prostorami</t>
  </si>
  <si>
    <t>včetně správy - kapitálová půjčka</t>
  </si>
  <si>
    <t>3113 - nebytové prostory</t>
  </si>
  <si>
    <t>Technické zhodnocení bytu č. 5, ul. Pod Čimickým hájem 5</t>
  </si>
  <si>
    <t>0731</t>
  </si>
  <si>
    <t xml:space="preserve">oddělení bezpečnosti a krizového řízení </t>
  </si>
  <si>
    <t>(zvláštní orgán MČ Praha 8)</t>
  </si>
  <si>
    <t>oddělení ICT služeb</t>
  </si>
  <si>
    <t>servis kamerových systémů - "Bezpečná OSMIČKA"</t>
  </si>
  <si>
    <t>obnova kamerových systémů</t>
  </si>
  <si>
    <t>Rozvoj MKS</t>
  </si>
  <si>
    <t>3326 - zachování a obnova hodnot</t>
  </si>
  <si>
    <t xml:space="preserve">           místního kulturního povědomí</t>
  </si>
  <si>
    <t>0603</t>
  </si>
  <si>
    <t>KD Ládví - snížení energetické náročnosti (platby architektům)</t>
  </si>
  <si>
    <t>monitoring tisku,</t>
  </si>
  <si>
    <t>tiskové konference, včetně pohoštění,</t>
  </si>
  <si>
    <t>a prezentace Prahy 8 v médiích</t>
  </si>
  <si>
    <t>Národní kulturní památka Kobyliská střelnice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</si>
  <si>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</si>
  <si>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</si>
  <si>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</si>
  <si>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</si>
  <si>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</si>
  <si>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</si>
  <si>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0403</t>
  </si>
  <si>
    <t>Snížení ener. náročnosti na budově ZŠ Hovorčovická</t>
  </si>
  <si>
    <t>Snížení ener. náročnosti na budově MŠ Šiškova</t>
  </si>
  <si>
    <t>Snížení ener. náročnosti na budově MŠ Bojasova</t>
  </si>
  <si>
    <t>Snížení ener. náročnosti na budově MŠ Krynická</t>
  </si>
  <si>
    <t>MŠ Šiškova - průmyslová myčka</t>
  </si>
  <si>
    <t>ZŠ a MŠ P. Strozziho - kuchyňský robot</t>
  </si>
  <si>
    <t>ZŠ Žernosecká - multifunkč. tlak. pánev</t>
  </si>
  <si>
    <t>ZŠ a MŠ Ústavní - rekonstrukce ŠK a ŠJ</t>
  </si>
  <si>
    <t>3149 - ostat. zařízení související s výchovou a vzděl. ml.</t>
  </si>
  <si>
    <t>Pernerova 29 - zřízení 4 tříd pro MŠ</t>
  </si>
  <si>
    <t>MŠ Korycanská - zateplení obvod. pláště</t>
  </si>
  <si>
    <t>MŠ Lešenská - stavební úpravy soc. zařízení</t>
  </si>
  <si>
    <t>Technické správy komunikací Hl.m.Prahy</t>
  </si>
  <si>
    <t>příspěvek TSK  hl. m. Prahy na bezpečnostní prvky</t>
  </si>
  <si>
    <t>podpora rezidenčních zón</t>
  </si>
  <si>
    <t>odbor životního prostředí a speciálních projektů ÚMČ</t>
  </si>
  <si>
    <t>úklid exkrementů</t>
  </si>
  <si>
    <t>0203</t>
  </si>
  <si>
    <t>Rekonstrukce dolní části Thomayerových sadů</t>
  </si>
  <si>
    <t>3745- péče o vzhled obcí a veřejnou zeleň</t>
  </si>
  <si>
    <t>PD na revitalizaci veř. prostranství - Elsnicovo nám.</t>
  </si>
  <si>
    <t>Obnova části Thomayerových sadů před Libeňským zámkem</t>
  </si>
  <si>
    <t>Revitalizace veřejného prostranství Karlínské náměstí</t>
  </si>
  <si>
    <t>0103</t>
  </si>
  <si>
    <t>odbor územního rozvoje a výstavby ÚMČ</t>
  </si>
  <si>
    <t>0104</t>
  </si>
  <si>
    <t>90415</t>
  </si>
  <si>
    <t>90515</t>
  </si>
  <si>
    <t>90615</t>
  </si>
  <si>
    <t>90715</t>
  </si>
  <si>
    <t>90815</t>
  </si>
  <si>
    <t>90915</t>
  </si>
  <si>
    <t>91015</t>
  </si>
  <si>
    <t>91115</t>
  </si>
  <si>
    <t>58</t>
  </si>
  <si>
    <t>55</t>
  </si>
  <si>
    <t>9111</t>
  </si>
  <si>
    <t>9112</t>
  </si>
  <si>
    <t>9113</t>
  </si>
  <si>
    <t xml:space="preserve">Digitalizace archivních dokumentů </t>
  </si>
  <si>
    <t>0417</t>
  </si>
  <si>
    <t>3419 - ostatní tělovýchovná činnost</t>
  </si>
  <si>
    <t>granty nestátním neziskovým organizacím</t>
  </si>
  <si>
    <t>granty na sport</t>
  </si>
  <si>
    <t>granty na volnočasové aktivity dětí a mládeže</t>
  </si>
  <si>
    <t>odměny učitelů ZŠ</t>
  </si>
  <si>
    <t>pol. 5492 - dary obyvatelstvu</t>
  </si>
  <si>
    <t>ostatní kulturní činnost, včetně výdajů na vedení kroniky</t>
  </si>
  <si>
    <t>finanční vypořádání za rok 2014</t>
  </si>
  <si>
    <t>6330 - převody vlastním fondům v rozpočtech územní úrovně</t>
  </si>
  <si>
    <t>pol. 5347 - převody mezi Hl. městem Prahou a MČ Praha 8</t>
  </si>
  <si>
    <t>pěstounská péče</t>
  </si>
  <si>
    <t>051013</t>
  </si>
  <si>
    <t>050714</t>
  </si>
  <si>
    <t>050614</t>
  </si>
  <si>
    <t>051014</t>
  </si>
  <si>
    <t>050308</t>
  </si>
  <si>
    <t>051508</t>
  </si>
  <si>
    <t>050213</t>
  </si>
  <si>
    <t>050414</t>
  </si>
  <si>
    <t>polikl. Mazurská - rekonstr. vodoinstalace SV a TUV a kanalizace</t>
  </si>
  <si>
    <t>050115</t>
  </si>
  <si>
    <t>050215</t>
  </si>
  <si>
    <t>050315</t>
  </si>
  <si>
    <t>pol. 5182 - zálohy vlastní pokladně</t>
  </si>
  <si>
    <t>rezerva na běžné výdaje</t>
  </si>
  <si>
    <t>pol. 5901 - nespecifikované rezervy</t>
  </si>
  <si>
    <t>z toho: předprojektová a projektová dokumentace</t>
  </si>
  <si>
    <t>3335</t>
  </si>
  <si>
    <t>3336</t>
  </si>
  <si>
    <t>3337</t>
  </si>
  <si>
    <t>3338</t>
  </si>
  <si>
    <t>3339</t>
  </si>
  <si>
    <t xml:space="preserve">          obnova dopravního značení</t>
  </si>
  <si>
    <t xml:space="preserve">          generel bezmotorové dopravy</t>
  </si>
  <si>
    <t xml:space="preserve">          konzultační, poradenské a právní služby</t>
  </si>
  <si>
    <t xml:space="preserve">          propagace</t>
  </si>
  <si>
    <t>Přestavba nebytových prostor Libčická 2/233 (lesní školka)</t>
  </si>
  <si>
    <t>pol. 5336 -  neinv. dotace zřízeným přísp.organizacím</t>
  </si>
  <si>
    <t>0903</t>
  </si>
  <si>
    <t xml:space="preserve">oddělení strategického rozvoje a agendy 21 </t>
  </si>
  <si>
    <t xml:space="preserve">"Správa tepelného hospodářství s.r.o" - vklad základního kapitálu </t>
  </si>
  <si>
    <r>
      <rPr>
        <sz val="10"/>
        <rFont val="Arial CE"/>
        <charset val="238"/>
      </rPr>
      <t>zajištění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charset val="238"/>
      </rPr>
      <t>bydlení pro azylanty</t>
    </r>
  </si>
  <si>
    <t>rozvoj infrastruktury</t>
  </si>
  <si>
    <t>3334</t>
  </si>
  <si>
    <t>3333</t>
  </si>
  <si>
    <t>projekt "Otevřený úřad MČ Praha 8"</t>
  </si>
  <si>
    <t>3639 - komunální služby a územní rozvoj</t>
  </si>
  <si>
    <t>vypracování strategie organizace správy aktiv</t>
  </si>
  <si>
    <t>Dar pro ZŠ speciální Diakonie ČCE Praha 5</t>
  </si>
  <si>
    <t>pol. 5223 - neinvestiční transfery církvím a náb. spol.</t>
  </si>
  <si>
    <t>Dar SŠ Náhorní</t>
  </si>
  <si>
    <t>3122 - střední odborné školy</t>
  </si>
  <si>
    <t>Dar DDM hl. m Prahy</t>
  </si>
  <si>
    <t>MŠ U Sluncové - herní prvky na zahradu</t>
  </si>
  <si>
    <t>MŠ Na Přesypu - interaktivní tabule</t>
  </si>
  <si>
    <t>MŠ Na Přesypu - elektronický vstup na čipy</t>
  </si>
  <si>
    <t>MŠ Na Přesypu - venkovní herní prvky</t>
  </si>
  <si>
    <t>MŠ Korycanská - rekonstrukce obou zahrad MŠ</t>
  </si>
  <si>
    <t>Investiční akce drobného rozsahu a technická zhodnocení</t>
  </si>
  <si>
    <t>ZŠ Palmovka - stavební úpravy obvod. pláště a vnitrobloku</t>
  </si>
  <si>
    <t>MŠ Štěpničná - rekonstrukce výtahu</t>
  </si>
  <si>
    <t>Projektová připravenost - drobné projekty</t>
  </si>
  <si>
    <t>ZŠ Burešova - zřízení sociálního zařízení u ŠJ</t>
  </si>
  <si>
    <t>MŠ Na Přesypu - PD na úpravu školní kuchyně</t>
  </si>
  <si>
    <t>zájmová činnost dětí a mládeže vč. dětských klubů</t>
  </si>
  <si>
    <t>ZŠ B. Hrabala - výměna oken vč. PD - I. etapa</t>
  </si>
  <si>
    <t>KD Ládví - rekonstrukce sociálního zařízení vč. PD</t>
  </si>
  <si>
    <t>KD Krakov - rekonstrukce sociálního zařízení vč. PD</t>
  </si>
  <si>
    <t>MŠ Řešovská - rekonstrukce obvodového pláště (P P - S.E.N.)</t>
  </si>
  <si>
    <t>MŠ Chabařovická - rekonstrukce obvodového pláště (P P - S.E.N.)</t>
  </si>
  <si>
    <t>MŠ Šimůnkova - rekonstrukce obvodového pláště (P P - S.E.N.)</t>
  </si>
  <si>
    <t>ZŠ Mazurská - zřízení nových tříd pro výuku vč. PD</t>
  </si>
  <si>
    <t>ZŠ Dolákova - zřízení nových tříd pro výuku vč. PD</t>
  </si>
  <si>
    <t>ZŠ Burešova - stavební úpravy vstupu v budově 2. stupně</t>
  </si>
  <si>
    <t>ubytovna Voctářova - stavební úpravy podkroví a 1. patra vč. PD</t>
  </si>
  <si>
    <t>ZŠ B. Hrabala - stavební úpravy služebního bytu</t>
  </si>
  <si>
    <t>ZŠ Libčická - zřízení nové třídy pro výuku vč. PD</t>
  </si>
  <si>
    <t>Sdružení ambul.zdravotnických zaříz. (SAZZ) v Praze 8</t>
  </si>
  <si>
    <t>poliklinika Mazurská - vybavení vrátnice</t>
  </si>
  <si>
    <t>0522</t>
  </si>
  <si>
    <t>Sníž. energet. nároč. na bud. GC - TDI, koordinátor BOZP</t>
  </si>
  <si>
    <t>Revitalizace veřejného prostranství</t>
  </si>
  <si>
    <t>ubytovna Voctářova - úprava střešního pláště vč. PD</t>
  </si>
  <si>
    <t>ZŠ Dolákova - projektová připravenost na rekonstrukci gastro</t>
  </si>
  <si>
    <t>ZŠ Burešova - elektronická multifunkční pánev</t>
  </si>
  <si>
    <t>Snížení energetické náročnosti na budově GC</t>
  </si>
  <si>
    <t xml:space="preserve">Snížení energetické náročnosti objektu O.S. FOKUS </t>
  </si>
  <si>
    <t>Sníž. energ. nároč. obj. o.s. FOKUS - TDI, koord. BOZP</t>
  </si>
  <si>
    <t>Obnova části Thomayerových sadů před Libeň. zámkem II. etapa</t>
  </si>
  <si>
    <t>PD - rekonstrukce objektu tzv. Löwitova mlýna a zámeckého pivovaru</t>
  </si>
  <si>
    <t>6409 - ostatní činnosti jinde nezařazené</t>
  </si>
  <si>
    <t>0422</t>
  </si>
  <si>
    <t>Nákup stavby bez č.p. - tech. vybavení na poz. 2621/92, k.ú. Kobylisy</t>
  </si>
  <si>
    <t>80033050209</t>
  </si>
  <si>
    <t>050814</t>
  </si>
  <si>
    <t>pol. 5171- opravy a udržování</t>
  </si>
  <si>
    <t>ZŠ Ústavní - rekonstrukce obvodového pláště (P P - S.E.N.)</t>
  </si>
  <si>
    <t>MŠ Korycanská - rekonstrukce obvodového pláště (P P - S.E.N.)</t>
  </si>
  <si>
    <t>ZŠ B. Hrabala (Na Korábě) - S.E.N. projektová připravenost</t>
  </si>
  <si>
    <t>ZŠ B. Hrabala - S.E.N. projektová připravenost</t>
  </si>
  <si>
    <t>ZŠ a MŠ Palmovka - S.E.N. projektová připravenost</t>
  </si>
  <si>
    <t>ZŠ U Školské zahrady - S.E.N. projektová připravenost</t>
  </si>
  <si>
    <t>Ubytovna U Pazderek - S.E.N. projektová připravenost</t>
  </si>
  <si>
    <t>ZŠ a MŠ Lyčkovo nám. - S.E.N. projektová připravenost</t>
  </si>
  <si>
    <t>Objekt Pernerova 29 - S.E.N. projektová připravenost</t>
  </si>
  <si>
    <t>Objekt Chabařovická - S.E.N. projektová připravenost</t>
  </si>
  <si>
    <t>Objekt Svídnická - S.E.N. projektová připravenost</t>
  </si>
  <si>
    <t>MŠ Sokolovská - S.E.N. projektová připravenost</t>
  </si>
  <si>
    <t>MŠ U Školské zahrady - S.E.N. projektová připravenost</t>
  </si>
  <si>
    <t>MŠ U Sluncové - S.E.N. projektová připravenost</t>
  </si>
  <si>
    <t>PORG Lindnerova - S.E.N. projektová připravenost</t>
  </si>
  <si>
    <t>ZŠ U Školské zahrady - PD na výstavbu tělocvičny</t>
  </si>
  <si>
    <t>PD na půdní vestavbu v objektu Pernerova 29</t>
  </si>
  <si>
    <t>ZŠ Lyčkovo nám. - PD na půdní vestavbu</t>
  </si>
  <si>
    <t>Objekt Pernerova 29 - zřízení 4 nových tříd pro MŠ</t>
  </si>
  <si>
    <t>618</t>
  </si>
  <si>
    <t>"Osmička pro rodinu"</t>
  </si>
  <si>
    <t>doplatek dotace na SPOD z roku 214</t>
  </si>
  <si>
    <t>PD - Oprava parkových cest na sídlišti Ďáblice - II. etapa</t>
  </si>
  <si>
    <t>PD - Oprava cest u ÚMČ Praha 8</t>
  </si>
  <si>
    <t>Studie a PD - Vybudování lanového centra s občerstvením a rozhlednou</t>
  </si>
  <si>
    <t>Studie a PD - Vybudování parku v ulici Žernosecká</t>
  </si>
  <si>
    <t>PD - Veřejně přístupné knihovničky</t>
  </si>
  <si>
    <t>Drobný mobiliář</t>
  </si>
  <si>
    <t>Studie a PD - Psí louka s instalací agility prvků</t>
  </si>
  <si>
    <t>Pasportizace zeleně MČ Praha 8</t>
  </si>
  <si>
    <t>PD k výstavbě podzemních kontejnerů</t>
  </si>
  <si>
    <t>pol. 5166 - konzultační, poradenské a prání služby</t>
  </si>
  <si>
    <t>snížení příspěvku na výkon pěstounské péče</t>
  </si>
  <si>
    <t>pol. 5331 - neinvestiční příspěvky zřízeným PO - 15 x ZŠ</t>
  </si>
  <si>
    <t>pol. 5221 - neinvestiční transfer o.p.s.</t>
  </si>
  <si>
    <t>pol. 5223 - neinvestiční transf. církvím a nábožen.institucím</t>
  </si>
  <si>
    <t>pol. 5166 - konzultační,poradenské a právní služby</t>
  </si>
  <si>
    <t>pol. 5166 - konzultační, poradenské a prívní služby</t>
  </si>
  <si>
    <t>pol. 5152 - teplo</t>
  </si>
  <si>
    <t>91215</t>
  </si>
  <si>
    <t>Identifikační a docházkový systém</t>
  </si>
  <si>
    <t>ZŠ Žernosecká - rekonstrukce školního hřiště vč. PD</t>
  </si>
  <si>
    <t>3429 - ostatní zájmová činnost a rekreace</t>
  </si>
  <si>
    <t>Poskytnutí daru spolku Piana na ulici</t>
  </si>
  <si>
    <t>Rekonstrukce foyer KD Ládví</t>
  </si>
  <si>
    <t>Studie a PD - Úprava parku v ulici Fr. Kadlece (psí louka)</t>
  </si>
  <si>
    <t>Studie a PD - Revitalizace nám. mezi ul. Krynická a Pomořanská</t>
  </si>
  <si>
    <t>Revitalizace parku na nám. Dr. Václava Holého</t>
  </si>
  <si>
    <t>PD slaboproudých rozvodů poliklinika Mazurská</t>
  </si>
  <si>
    <t>pol. 5339 - neinvestiční transfery  cizím PO</t>
  </si>
  <si>
    <t>pol. 5169 - nákup ostatních služeb</t>
  </si>
  <si>
    <t>zdravotní posudky dětí (ÚZ 13011)</t>
  </si>
  <si>
    <t>technická a organizační činnost Nová Palmovka</t>
  </si>
  <si>
    <t xml:space="preserve">     Plnění rozpočtu Městské části Praha 8 za rok 2015</t>
  </si>
  <si>
    <t>k 31.12.2015</t>
  </si>
  <si>
    <t>0131</t>
  </si>
  <si>
    <t>Revitalizace nám. u KD Ládví - studie a PD</t>
  </si>
  <si>
    <t>Revitalizace třešňového sadu - studie a PD</t>
  </si>
  <si>
    <t>Revitalizace nám. a parku u KD Krakov - studie a PD</t>
  </si>
  <si>
    <t>Rekonstrukce sociálních bytů - Burešova 1151/2</t>
  </si>
  <si>
    <t>Rekonstrukce sociálních bytů - Taussigova 1172/1</t>
  </si>
  <si>
    <t>Rekonstrukce sociálních bytů - Bínova 532 - 534</t>
  </si>
  <si>
    <t>Osmá správa majetku a služeb a. s. - základní vklad</t>
  </si>
  <si>
    <t>4342 - soc. péče a pomoc přistěhov. a vybraným etnikům</t>
  </si>
  <si>
    <t>pol. 5223 - neinv.transfery církvím a náboženský spol.</t>
  </si>
  <si>
    <t>pol. 5333 - neinvest.transfer.škol.práv.osob.zř.státem,kr.a obcemi</t>
  </si>
  <si>
    <t>pol. 5137 - drobný hmotný dlouhodobý maj.</t>
  </si>
  <si>
    <t>pol. 5164 - nájemné</t>
  </si>
  <si>
    <t>pol. 5168 - zprac.dat a služby souvis.s inf.a kom.techn.</t>
  </si>
  <si>
    <t>999</t>
  </si>
  <si>
    <t>pol. 5195 - odvody za nepl. povinnosti zaměstnávat zdr.postižené</t>
  </si>
  <si>
    <t>pol. 5363 - úhrady sankcí jiným rozpočtům</t>
  </si>
  <si>
    <t>6409 - Ostatní činnosti jinde nezařazené</t>
  </si>
  <si>
    <t>pol. 5909 - ostatní neinvestiční výdaje j.n.</t>
  </si>
  <si>
    <t>pol. 5168 - zprac.dat a služby souvis. s inf.a komunik.technologiemi</t>
  </si>
  <si>
    <t>91315</t>
  </si>
  <si>
    <t>Digitalizace správní archív</t>
  </si>
  <si>
    <t>91415</t>
  </si>
  <si>
    <t>Implematace ISMS</t>
  </si>
  <si>
    <t>MŠ Klíčanská - rekonstrukce obou zahrad MŠ</t>
  </si>
  <si>
    <t>MŠ Štěpničná - multifunkční sportovní hřiště</t>
  </si>
  <si>
    <t>ZŠ Žernosecká - rekonstrukce školního hřiště</t>
  </si>
  <si>
    <t>ZŠ Žernosecká - rekonstrukce školního hřiště 1. etapa</t>
  </si>
  <si>
    <t>ZŠ Palmovka - využití školního dvora studie a PD</t>
  </si>
  <si>
    <t>ZŠ B. Hrabala - pořízení PC učebny</t>
  </si>
  <si>
    <t>MŠ Libčická - dodávka a montáž dopl. DH</t>
  </si>
  <si>
    <t>ZŠ Libčická - rekonstrukce školní kuchyně a jídelny vč. PD</t>
  </si>
  <si>
    <t>ZŠ Mazurská - rekonstrukce školní kuchyně a jídelny vč. PD</t>
  </si>
  <si>
    <t>KD Krakov - rekonstrukce foyer KD Krakov vč. PD</t>
  </si>
  <si>
    <t>KD Krakov - výměna osvětlení ve veřejných prostorech vč. PD</t>
  </si>
  <si>
    <t>ZŠ Glowackého - rekonstrukce podhledů a el. Rozvodů</t>
  </si>
  <si>
    <t>U Synagogy 2 - půdní vestavba</t>
  </si>
  <si>
    <t>Nucené větrání s rekuperací MŠ Bojasova</t>
  </si>
  <si>
    <t>Nucené větrání s rekuperací MŠ Krynická</t>
  </si>
  <si>
    <t>Nucené větrání s rekuperací ZŠ Burešova</t>
  </si>
  <si>
    <t>Nucené větrání s rekuperací ZŠ Žernosecká</t>
  </si>
  <si>
    <t>str.17/20</t>
  </si>
  <si>
    <t>odbor kultury, sportu, mládeže a památkové péče ÚMČ</t>
  </si>
  <si>
    <t>Kryt na kašnu na Karlínském náměstí</t>
  </si>
  <si>
    <t>3326 - pořízení, zachování a obnova hodnot</t>
  </si>
  <si>
    <t>6330 - převody vlastním fondům v rozpočtech úz. ú.</t>
  </si>
  <si>
    <t>MŠ U Sluncové - nástavba třídy</t>
  </si>
  <si>
    <t>str. 1/20</t>
  </si>
  <si>
    <t>str. 2/20</t>
  </si>
  <si>
    <t>str. 3/20</t>
  </si>
  <si>
    <t>str. 4/20</t>
  </si>
  <si>
    <t>str. 5/20</t>
  </si>
  <si>
    <t>str.6/20</t>
  </si>
  <si>
    <t>str.7/20</t>
  </si>
  <si>
    <t>str.8/20</t>
  </si>
  <si>
    <t>str.9/20</t>
  </si>
  <si>
    <t>str.10/20</t>
  </si>
  <si>
    <t>str.11/20</t>
  </si>
  <si>
    <t>str.12/20</t>
  </si>
  <si>
    <t>str.13/20</t>
  </si>
  <si>
    <t>str.14/20</t>
  </si>
  <si>
    <t>str.15/20</t>
  </si>
  <si>
    <t>str.16/20</t>
  </si>
  <si>
    <t>str.18/20</t>
  </si>
  <si>
    <t>str.19/20</t>
  </si>
  <si>
    <t>str.20/20</t>
  </si>
  <si>
    <t xml:space="preserve">oddělení evropských fondů </t>
  </si>
  <si>
    <t xml:space="preserve"> odbor kancelář tajemníka ÚMČ</t>
  </si>
  <si>
    <t>oddělení evropských fondů</t>
  </si>
  <si>
    <t xml:space="preserve">odbor kancelář tajemníka ÚMČ </t>
  </si>
  <si>
    <t xml:space="preserve">ekonomický odbor  ÚMČ </t>
  </si>
  <si>
    <t xml:space="preserve">Příloha č. 3  </t>
  </si>
  <si>
    <t>usnesení č. Usn ZMC 0xxx/2016</t>
  </si>
  <si>
    <t>Zastupitelstva městské části Praha 8</t>
  </si>
  <si>
    <t xml:space="preserve">ze dne 22. června  2016                                </t>
  </si>
  <si>
    <t>Studie a PD - Revitalizace parku Pod Plynojemem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</si>
</sst>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"/>
    <numFmt numFmtId="165" formatCode="0.0"/>
  </numFmts>
  <fonts count="63">
    <font>
      <sz val="11"/>
      <color theme="1"/>
      <name val="Calibri"/>
      <family val="2"/>
      <charset val="238"/>
      <scheme val="minor"/>
    </font>
    <font>
      <u/>
      <sz val="10"/>
      <name val="Arial CE"/>
      <charset val="238"/>
    </font>
    <font>
      <b/>
      <sz val="16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i/>
      <sz val="10"/>
      <color theme="1"/>
      <name val="Arial"/>
      <family val="2"/>
      <charset val="238"/>
    </font>
    <font>
      <sz val="10"/>
      <color theme="3" tint="0.39997558519241921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0"/>
      <color rgb="FFFF0000"/>
      <name val="Arial CE"/>
      <family val="2"/>
      <charset val="238"/>
    </font>
    <font>
      <b/>
      <sz val="10"/>
      <color theme="1"/>
      <name val="Arial"/>
      <family val="2"/>
      <charset val="238"/>
    </font>
    <font>
      <sz val="10"/>
      <color indexed="12"/>
      <name val="Arial CE"/>
      <charset val="238"/>
    </font>
    <font>
      <b/>
      <sz val="10"/>
      <color theme="3" tint="0.39997558519241921"/>
      <name val="Arial CE"/>
      <charset val="238"/>
    </font>
    <font>
      <b/>
      <sz val="10"/>
      <color theme="3" tint="0.39997558519241921"/>
      <name val="Arial"/>
      <family val="2"/>
      <charset val="238"/>
    </font>
    <font>
      <sz val="11"/>
      <color theme="3" tint="0.39997558519241921"/>
      <name val="Calibri"/>
      <family val="2"/>
      <charset val="238"/>
      <scheme val="minor"/>
    </font>
    <font>
      <sz val="10"/>
      <color theme="3" tint="0.39997558519241921"/>
      <name val="Arial CE"/>
      <charset val="238"/>
    </font>
    <font>
      <sz val="11"/>
      <color theme="3" tint="0.39997558519241921"/>
      <name val="Arial"/>
      <family val="2"/>
      <charset val="238"/>
    </font>
    <font>
      <i/>
      <sz val="10"/>
      <color theme="3" tint="0.39997558519241921"/>
      <name val="Arial CE"/>
      <charset val="238"/>
    </font>
    <font>
      <i/>
      <sz val="10"/>
      <color theme="3" tint="0.39997558519241921"/>
      <name val="Arial"/>
      <family val="2"/>
      <charset val="238"/>
    </font>
    <font>
      <i/>
      <sz val="11"/>
      <color theme="3" tint="0.39997558519241921"/>
      <name val="Calibri"/>
      <family val="2"/>
      <charset val="238"/>
      <scheme val="minor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b/>
      <sz val="12"/>
      <color theme="1"/>
      <name val="Arial CE"/>
      <charset val="238"/>
    </font>
    <font>
      <b/>
      <sz val="10"/>
      <color rgb="FFFF0000"/>
      <name val="Arial CE"/>
      <charset val="238"/>
    </font>
    <font>
      <b/>
      <sz val="10"/>
      <color rgb="FFFF0000"/>
      <name val="Arial"/>
      <family val="2"/>
      <charset val="238"/>
    </font>
    <font>
      <sz val="10"/>
      <color rgb="FFC00000"/>
      <name val="Arial CE"/>
      <family val="2"/>
      <charset val="238"/>
    </font>
    <font>
      <sz val="10"/>
      <color rgb="FFC00000"/>
      <name val="Arial CE"/>
      <charset val="238"/>
    </font>
    <font>
      <sz val="10"/>
      <color rgb="FFC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6" tint="-0.249977111117893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3" tint="0.59999389629810485"/>
      <name val="Arial"/>
      <family val="2"/>
      <charset val="238"/>
    </font>
    <font>
      <b/>
      <sz val="12"/>
      <color rgb="FFFF0000"/>
      <name val="Arial CE"/>
      <family val="2"/>
      <charset val="238"/>
    </font>
    <font>
      <b/>
      <i/>
      <sz val="10"/>
      <name val="Arial"/>
      <family val="2"/>
      <charset val="238"/>
    </font>
    <font>
      <u/>
      <sz val="10"/>
      <name val="Ariel ce"/>
      <charset val="238"/>
    </font>
    <font>
      <sz val="10"/>
      <color theme="1"/>
      <name val="Arie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5" fillId="0" borderId="0"/>
    <xf numFmtId="0" fontId="3" fillId="0" borderId="0"/>
    <xf numFmtId="43" fontId="56" fillId="0" borderId="0" applyFont="0" applyFill="0" applyBorder="0" applyAlignment="0" applyProtection="0"/>
  </cellStyleXfs>
  <cellXfs count="13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Border="1"/>
    <xf numFmtId="0" fontId="0" fillId="0" borderId="0" xfId="0" applyBorder="1"/>
    <xf numFmtId="0" fontId="3" fillId="0" borderId="0" xfId="0" applyFont="1" applyBorder="1"/>
    <xf numFmtId="0" fontId="3" fillId="0" borderId="0" xfId="0" applyFont="1"/>
    <xf numFmtId="0" fontId="5" fillId="0" borderId="0" xfId="0" applyFont="1" applyBorder="1" applyAlignment="1"/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right"/>
    </xf>
    <xf numFmtId="0" fontId="11" fillId="0" borderId="2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0" fillId="0" borderId="20" xfId="0" applyBorder="1"/>
    <xf numFmtId="0" fontId="11" fillId="0" borderId="3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/>
    </xf>
    <xf numFmtId="0" fontId="0" fillId="0" borderId="43" xfId="0" applyBorder="1"/>
    <xf numFmtId="0" fontId="3" fillId="0" borderId="0" xfId="1"/>
    <xf numFmtId="164" fontId="3" fillId="0" borderId="0" xfId="1" applyNumberFormat="1"/>
    <xf numFmtId="4" fontId="3" fillId="0" borderId="0" xfId="1" applyNumberFormat="1"/>
    <xf numFmtId="0" fontId="7" fillId="0" borderId="0" xfId="1" applyFont="1"/>
    <xf numFmtId="0" fontId="6" fillId="0" borderId="0" xfId="1" applyFont="1"/>
    <xf numFmtId="3" fontId="9" fillId="0" borderId="0" xfId="1" applyNumberFormat="1" applyFont="1" applyAlignment="1">
      <alignment horizontal="right" vertical="center"/>
    </xf>
    <xf numFmtId="0" fontId="11" fillId="0" borderId="1" xfId="1" applyFont="1" applyBorder="1" applyAlignment="1">
      <alignment horizontal="center"/>
    </xf>
    <xf numFmtId="0" fontId="11" fillId="0" borderId="35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/>
    <xf numFmtId="4" fontId="12" fillId="0" borderId="2" xfId="1" applyNumberFormat="1" applyFont="1" applyFill="1" applyBorder="1" applyAlignment="1">
      <alignment horizontal="center"/>
    </xf>
    <xf numFmtId="4" fontId="12" fillId="0" borderId="3" xfId="1" applyNumberFormat="1" applyFont="1" applyFill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49" fontId="11" fillId="0" borderId="5" xfId="1" applyNumberFormat="1" applyFont="1" applyBorder="1" applyAlignment="1">
      <alignment horizontal="center"/>
    </xf>
    <xf numFmtId="4" fontId="12" fillId="0" borderId="5" xfId="1" applyNumberFormat="1" applyFont="1" applyFill="1" applyBorder="1" applyAlignment="1">
      <alignment horizontal="center"/>
    </xf>
    <xf numFmtId="4" fontId="12" fillId="0" borderId="6" xfId="1" applyNumberFormat="1" applyFont="1" applyFill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11" fillId="0" borderId="39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4" fontId="12" fillId="0" borderId="8" xfId="1" applyNumberFormat="1" applyFont="1" applyFill="1" applyBorder="1" applyAlignment="1">
      <alignment horizontal="center"/>
    </xf>
    <xf numFmtId="4" fontId="12" fillId="0" borderId="9" xfId="1" applyNumberFormat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0" fontId="11" fillId="0" borderId="35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/>
    </xf>
    <xf numFmtId="0" fontId="11" fillId="0" borderId="2" xfId="1" applyFont="1" applyFill="1" applyBorder="1"/>
    <xf numFmtId="0" fontId="11" fillId="0" borderId="4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/>
    </xf>
    <xf numFmtId="49" fontId="11" fillId="0" borderId="5" xfId="1" applyNumberFormat="1" applyFont="1" applyFill="1" applyBorder="1" applyAlignment="1">
      <alignment horizontal="center"/>
    </xf>
    <xf numFmtId="0" fontId="11" fillId="0" borderId="7" xfId="1" applyFont="1" applyFill="1" applyBorder="1" applyAlignment="1">
      <alignment horizontal="center"/>
    </xf>
    <xf numFmtId="0" fontId="11" fillId="0" borderId="49" xfId="1" applyFont="1" applyFill="1" applyBorder="1" applyAlignment="1">
      <alignment horizontal="center"/>
    </xf>
    <xf numFmtId="0" fontId="11" fillId="0" borderId="8" xfId="1" applyFont="1" applyFill="1" applyBorder="1" applyAlignment="1">
      <alignment horizontal="center"/>
    </xf>
    <xf numFmtId="49" fontId="11" fillId="0" borderId="8" xfId="1" applyNumberFormat="1" applyFont="1" applyFill="1" applyBorder="1" applyAlignment="1">
      <alignment horizontal="center"/>
    </xf>
    <xf numFmtId="0" fontId="7" fillId="0" borderId="0" xfId="1" applyFont="1" applyBorder="1"/>
    <xf numFmtId="0" fontId="11" fillId="0" borderId="39" xfId="1" applyFont="1" applyFill="1" applyBorder="1" applyAlignment="1">
      <alignment horizontal="center"/>
    </xf>
    <xf numFmtId="0" fontId="3" fillId="0" borderId="42" xfId="1" applyFill="1" applyBorder="1" applyAlignment="1"/>
    <xf numFmtId="0" fontId="3" fillId="0" borderId="43" xfId="1" applyFill="1" applyBorder="1" applyAlignment="1"/>
    <xf numFmtId="0" fontId="3" fillId="0" borderId="57" xfId="1" applyFill="1" applyBorder="1" applyAlignment="1"/>
    <xf numFmtId="0" fontId="0" fillId="0" borderId="0" xfId="0" applyFill="1"/>
    <xf numFmtId="164" fontId="11" fillId="0" borderId="2" xfId="0" applyNumberFormat="1" applyFont="1" applyFill="1" applyBorder="1" applyAlignment="1">
      <alignment horizontal="center"/>
    </xf>
    <xf numFmtId="164" fontId="12" fillId="0" borderId="5" xfId="0" applyNumberFormat="1" applyFont="1" applyFill="1" applyBorder="1" applyAlignment="1">
      <alignment horizontal="center"/>
    </xf>
    <xf numFmtId="164" fontId="12" fillId="0" borderId="8" xfId="0" applyNumberFormat="1" applyFont="1" applyFill="1" applyBorder="1" applyAlignment="1">
      <alignment horizontal="center"/>
    </xf>
    <xf numFmtId="0" fontId="0" fillId="0" borderId="55" xfId="0" applyBorder="1"/>
    <xf numFmtId="0" fontId="7" fillId="0" borderId="0" xfId="1" applyFont="1" applyBorder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right"/>
    </xf>
    <xf numFmtId="0" fontId="11" fillId="0" borderId="54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/>
    </xf>
    <xf numFmtId="0" fontId="11" fillId="0" borderId="29" xfId="1" applyFont="1" applyFill="1" applyBorder="1" applyAlignment="1">
      <alignment horizontal="center"/>
    </xf>
    <xf numFmtId="0" fontId="11" fillId="0" borderId="6" xfId="1" applyFont="1" applyFill="1" applyBorder="1" applyAlignment="1">
      <alignment horizontal="center"/>
    </xf>
    <xf numFmtId="0" fontId="11" fillId="0" borderId="38" xfId="1" applyFont="1" applyFill="1" applyBorder="1" applyAlignment="1">
      <alignment horizontal="center"/>
    </xf>
    <xf numFmtId="0" fontId="11" fillId="0" borderId="45" xfId="1" applyFont="1" applyFill="1" applyBorder="1" applyAlignment="1">
      <alignment horizontal="center"/>
    </xf>
    <xf numFmtId="0" fontId="11" fillId="0" borderId="9" xfId="1" applyFont="1" applyFill="1" applyBorder="1" applyAlignment="1">
      <alignment horizontal="center"/>
    </xf>
    <xf numFmtId="0" fontId="15" fillId="0" borderId="0" xfId="0" applyFont="1"/>
    <xf numFmtId="0" fontId="15" fillId="0" borderId="8" xfId="0" applyFont="1" applyBorder="1"/>
    <xf numFmtId="0" fontId="15" fillId="0" borderId="20" xfId="0" applyFont="1" applyBorder="1"/>
    <xf numFmtId="0" fontId="7" fillId="0" borderId="40" xfId="1" applyFont="1" applyFill="1" applyBorder="1" applyAlignment="1"/>
    <xf numFmtId="49" fontId="14" fillId="0" borderId="0" xfId="1" applyNumberFormat="1" applyFont="1" applyFill="1" applyBorder="1" applyAlignment="1">
      <alignment horizontal="center"/>
    </xf>
    <xf numFmtId="0" fontId="21" fillId="0" borderId="0" xfId="0" applyFont="1"/>
    <xf numFmtId="0" fontId="22" fillId="0" borderId="0" xfId="0" applyFont="1" applyBorder="1"/>
    <xf numFmtId="0" fontId="22" fillId="0" borderId="0" xfId="0" applyFont="1"/>
    <xf numFmtId="0" fontId="20" fillId="0" borderId="0" xfId="0" applyFont="1"/>
    <xf numFmtId="0" fontId="23" fillId="0" borderId="0" xfId="0" applyFont="1"/>
    <xf numFmtId="0" fontId="24" fillId="0" borderId="0" xfId="0" applyFont="1" applyAlignment="1">
      <alignment horizontal="right"/>
    </xf>
    <xf numFmtId="0" fontId="25" fillId="0" borderId="1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/>
    <xf numFmtId="0" fontId="25" fillId="0" borderId="3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 vertical="center" wrapText="1"/>
    </xf>
    <xf numFmtId="49" fontId="25" fillId="0" borderId="8" xfId="0" applyNumberFormat="1" applyFont="1" applyFill="1" applyBorder="1" applyAlignment="1">
      <alignment horizontal="center"/>
    </xf>
    <xf numFmtId="0" fontId="22" fillId="0" borderId="8" xfId="0" applyFont="1" applyBorder="1"/>
    <xf numFmtId="0" fontId="22" fillId="0" borderId="9" xfId="0" applyFont="1" applyBorder="1"/>
    <xf numFmtId="0" fontId="20" fillId="0" borderId="10" xfId="0" applyFont="1" applyFill="1" applyBorder="1" applyAlignment="1">
      <alignment horizontal="left"/>
    </xf>
    <xf numFmtId="0" fontId="20" fillId="0" borderId="11" xfId="0" applyFont="1" applyFill="1" applyBorder="1" applyAlignment="1">
      <alignment horizontal="center"/>
    </xf>
    <xf numFmtId="0" fontId="20" fillId="0" borderId="12" xfId="0" applyFont="1" applyFill="1" applyBorder="1"/>
    <xf numFmtId="49" fontId="20" fillId="0" borderId="12" xfId="0" applyNumberFormat="1" applyFont="1" applyFill="1" applyBorder="1"/>
    <xf numFmtId="0" fontId="22" fillId="0" borderId="5" xfId="0" applyFont="1" applyBorder="1"/>
    <xf numFmtId="0" fontId="22" fillId="0" borderId="13" xfId="0" applyFont="1" applyBorder="1"/>
    <xf numFmtId="0" fontId="25" fillId="0" borderId="34" xfId="0" applyFont="1" applyFill="1" applyBorder="1" applyAlignment="1">
      <alignment horizontal="center"/>
    </xf>
    <xf numFmtId="0" fontId="25" fillId="0" borderId="35" xfId="0" applyFont="1" applyFill="1" applyBorder="1" applyAlignment="1">
      <alignment horizontal="center"/>
    </xf>
    <xf numFmtId="0" fontId="25" fillId="0" borderId="36" xfId="0" applyFont="1" applyFill="1" applyBorder="1" applyAlignment="1">
      <alignment horizontal="center"/>
    </xf>
    <xf numFmtId="0" fontId="25" fillId="0" borderId="37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38" xfId="0" applyFont="1" applyFill="1" applyBorder="1" applyAlignment="1">
      <alignment horizontal="center"/>
    </xf>
    <xf numFmtId="0" fontId="25" fillId="0" borderId="39" xfId="0" applyFont="1" applyFill="1" applyBorder="1" applyAlignment="1">
      <alignment horizontal="center"/>
    </xf>
    <xf numFmtId="0" fontId="22" fillId="0" borderId="33" xfId="0" applyFont="1" applyBorder="1"/>
    <xf numFmtId="0" fontId="22" fillId="0" borderId="43" xfId="0" applyFont="1" applyBorder="1"/>
    <xf numFmtId="0" fontId="20" fillId="0" borderId="1" xfId="0" applyFont="1" applyFill="1" applyBorder="1" applyAlignment="1">
      <alignment horizontal="left"/>
    </xf>
    <xf numFmtId="0" fontId="20" fillId="0" borderId="43" xfId="0" applyFont="1" applyFill="1" applyBorder="1" applyAlignment="1">
      <alignment horizontal="center"/>
    </xf>
    <xf numFmtId="0" fontId="20" fillId="0" borderId="42" xfId="0" applyFont="1" applyFill="1" applyBorder="1"/>
    <xf numFmtId="49" fontId="20" fillId="0" borderId="54" xfId="0" applyNumberFormat="1" applyFont="1" applyFill="1" applyBorder="1"/>
    <xf numFmtId="0" fontId="26" fillId="0" borderId="0" xfId="0" applyFont="1"/>
    <xf numFmtId="0" fontId="22" fillId="0" borderId="41" xfId="0" applyFont="1" applyBorder="1"/>
    <xf numFmtId="0" fontId="10" fillId="0" borderId="0" xfId="2" applyFont="1" applyAlignment="1">
      <alignment horizontal="right"/>
    </xf>
    <xf numFmtId="4" fontId="3" fillId="0" borderId="0" xfId="1" applyNumberFormat="1" applyFont="1"/>
    <xf numFmtId="164" fontId="3" fillId="0" borderId="0" xfId="1" applyNumberFormat="1" applyFont="1"/>
    <xf numFmtId="3" fontId="3" fillId="0" borderId="0" xfId="1" applyNumberFormat="1" applyFont="1" applyAlignment="1">
      <alignment horizontal="right" vertical="center"/>
    </xf>
    <xf numFmtId="4" fontId="14" fillId="0" borderId="0" xfId="1" applyNumberFormat="1" applyFont="1" applyFill="1" applyBorder="1" applyAlignment="1">
      <alignment horizontal="right" vertical="top"/>
    </xf>
    <xf numFmtId="3" fontId="14" fillId="0" borderId="0" xfId="1" applyNumberFormat="1" applyFont="1" applyFill="1" applyBorder="1" applyAlignment="1">
      <alignment vertical="top"/>
    </xf>
    <xf numFmtId="164" fontId="14" fillId="0" borderId="0" xfId="1" applyNumberFormat="1" applyFont="1" applyFill="1" applyBorder="1" applyAlignment="1">
      <alignment vertical="top"/>
    </xf>
    <xf numFmtId="0" fontId="14" fillId="0" borderId="0" xfId="1" applyFont="1" applyFill="1" applyBorder="1" applyAlignment="1">
      <alignment horizontal="left" vertical="top" wrapText="1"/>
    </xf>
    <xf numFmtId="49" fontId="14" fillId="0" borderId="0" xfId="1" applyNumberFormat="1" applyFont="1" applyFill="1" applyBorder="1" applyAlignment="1">
      <alignment vertical="top" wrapText="1"/>
    </xf>
    <xf numFmtId="49" fontId="14" fillId="0" borderId="0" xfId="1" applyNumberFormat="1" applyFont="1" applyFill="1" applyBorder="1" applyAlignment="1" applyProtection="1">
      <alignment horizontal="center" vertical="top"/>
      <protection locked="0"/>
    </xf>
    <xf numFmtId="0" fontId="12" fillId="0" borderId="24" xfId="0" applyFont="1" applyFill="1" applyBorder="1"/>
    <xf numFmtId="0" fontId="12" fillId="0" borderId="25" xfId="0" applyFont="1" applyFill="1" applyBorder="1"/>
    <xf numFmtId="0" fontId="32" fillId="0" borderId="0" xfId="0" applyFont="1" applyBorder="1"/>
    <xf numFmtId="4" fontId="12" fillId="0" borderId="21" xfId="0" applyNumberFormat="1" applyFont="1" applyFill="1" applyBorder="1"/>
    <xf numFmtId="4" fontId="12" fillId="0" borderId="55" xfId="0" applyNumberFormat="1" applyFont="1" applyFill="1" applyBorder="1"/>
    <xf numFmtId="0" fontId="3" fillId="0" borderId="0" xfId="1" applyFont="1"/>
    <xf numFmtId="0" fontId="7" fillId="0" borderId="40" xfId="1" applyFont="1" applyBorder="1" applyAlignment="1">
      <alignment horizontal="left"/>
    </xf>
    <xf numFmtId="0" fontId="3" fillId="0" borderId="41" xfId="1" applyFont="1" applyBorder="1" applyAlignment="1"/>
    <xf numFmtId="0" fontId="25" fillId="0" borderId="4" xfId="0" applyFont="1" applyFill="1" applyBorder="1" applyAlignment="1">
      <alignment horizontal="center"/>
    </xf>
    <xf numFmtId="0" fontId="3" fillId="0" borderId="0" xfId="3"/>
    <xf numFmtId="0" fontId="4" fillId="0" borderId="30" xfId="3" applyFont="1" applyBorder="1"/>
    <xf numFmtId="0" fontId="4" fillId="0" borderId="46" xfId="3" applyFont="1" applyBorder="1"/>
    <xf numFmtId="3" fontId="4" fillId="0" borderId="32" xfId="3" applyNumberFormat="1" applyFont="1" applyBorder="1"/>
    <xf numFmtId="0" fontId="3" fillId="0" borderId="21" xfId="3" applyFont="1" applyFill="1" applyBorder="1"/>
    <xf numFmtId="0" fontId="3" fillId="0" borderId="25" xfId="3" applyBorder="1"/>
    <xf numFmtId="0" fontId="3" fillId="0" borderId="27" xfId="3" applyBorder="1"/>
    <xf numFmtId="0" fontId="3" fillId="0" borderId="27" xfId="3" applyFill="1" applyBorder="1"/>
    <xf numFmtId="49" fontId="12" fillId="0" borderId="63" xfId="3" applyNumberFormat="1" applyFont="1" applyFill="1" applyBorder="1" applyAlignment="1">
      <alignment horizontal="center"/>
    </xf>
    <xf numFmtId="0" fontId="12" fillId="0" borderId="25" xfId="3" applyFont="1" applyFill="1" applyBorder="1" applyAlignment="1">
      <alignment horizontal="left"/>
    </xf>
    <xf numFmtId="0" fontId="6" fillId="0" borderId="17" xfId="3" applyFont="1" applyFill="1" applyBorder="1" applyAlignment="1">
      <alignment horizontal="left"/>
    </xf>
    <xf numFmtId="0" fontId="12" fillId="0" borderId="17" xfId="3" applyFont="1" applyFill="1" applyBorder="1" applyAlignment="1">
      <alignment horizontal="left"/>
    </xf>
    <xf numFmtId="0" fontId="3" fillId="0" borderId="25" xfId="3" applyFont="1" applyFill="1" applyBorder="1"/>
    <xf numFmtId="0" fontId="3" fillId="0" borderId="0" xfId="3" applyBorder="1"/>
    <xf numFmtId="3" fontId="12" fillId="0" borderId="27" xfId="3" applyNumberFormat="1" applyFont="1" applyFill="1" applyBorder="1"/>
    <xf numFmtId="3" fontId="12" fillId="0" borderId="25" xfId="3" applyNumberFormat="1" applyFont="1" applyFill="1" applyBorder="1"/>
    <xf numFmtId="3" fontId="3" fillId="0" borderId="25" xfId="3" applyNumberFormat="1" applyBorder="1"/>
    <xf numFmtId="3" fontId="3" fillId="0" borderId="25" xfId="3" applyNumberFormat="1" applyFill="1" applyBorder="1"/>
    <xf numFmtId="49" fontId="11" fillId="0" borderId="61" xfId="3" applyNumberFormat="1" applyFont="1" applyFill="1" applyBorder="1" applyAlignment="1">
      <alignment horizontal="center" vertical="center"/>
    </xf>
    <xf numFmtId="0" fontId="11" fillId="0" borderId="25" xfId="3" applyFont="1" applyFill="1" applyBorder="1" applyAlignment="1">
      <alignment horizontal="left" vertical="center"/>
    </xf>
    <xf numFmtId="49" fontId="11" fillId="0" borderId="20" xfId="3" applyNumberFormat="1" applyFont="1" applyFill="1" applyBorder="1"/>
    <xf numFmtId="0" fontId="7" fillId="0" borderId="25" xfId="3" applyFont="1" applyFill="1" applyBorder="1" applyAlignment="1">
      <alignment horizontal="left" vertical="center"/>
    </xf>
    <xf numFmtId="0" fontId="3" fillId="0" borderId="12" xfId="3" applyFont="1" applyFill="1" applyBorder="1" applyAlignment="1">
      <alignment horizontal="left" vertical="center"/>
    </xf>
    <xf numFmtId="49" fontId="3" fillId="0" borderId="20" xfId="3" applyNumberFormat="1" applyFont="1" applyFill="1" applyBorder="1"/>
    <xf numFmtId="49" fontId="11" fillId="0" borderId="10" xfId="3" applyNumberFormat="1" applyFont="1" applyFill="1" applyBorder="1" applyAlignment="1">
      <alignment horizontal="center"/>
    </xf>
    <xf numFmtId="0" fontId="11" fillId="0" borderId="20" xfId="3" applyFont="1" applyFill="1" applyBorder="1" applyAlignment="1">
      <alignment horizontal="right"/>
    </xf>
    <xf numFmtId="0" fontId="6" fillId="0" borderId="37" xfId="3" applyFont="1" applyFill="1" applyBorder="1"/>
    <xf numFmtId="0" fontId="6" fillId="0" borderId="25" xfId="3" applyFont="1" applyFill="1" applyBorder="1"/>
    <xf numFmtId="0" fontId="6" fillId="0" borderId="23" xfId="3" applyFont="1" applyFill="1" applyBorder="1"/>
    <xf numFmtId="49" fontId="6" fillId="0" borderId="14" xfId="3" applyNumberFormat="1" applyFont="1" applyFill="1" applyBorder="1" applyAlignment="1">
      <alignment horizontal="center"/>
    </xf>
    <xf numFmtId="0" fontId="3" fillId="0" borderId="16" xfId="3" applyFont="1" applyFill="1" applyBorder="1"/>
    <xf numFmtId="0" fontId="6" fillId="0" borderId="19" xfId="3" applyFont="1" applyFill="1" applyBorder="1" applyAlignment="1"/>
    <xf numFmtId="49" fontId="6" fillId="0" borderId="17" xfId="3" applyNumberFormat="1" applyFont="1" applyFill="1" applyBorder="1" applyAlignment="1">
      <alignment horizontal="center"/>
    </xf>
    <xf numFmtId="0" fontId="6" fillId="0" borderId="17" xfId="3" applyFont="1" applyFill="1" applyBorder="1"/>
    <xf numFmtId="0" fontId="7" fillId="0" borderId="46" xfId="3" applyFont="1" applyFill="1" applyBorder="1"/>
    <xf numFmtId="0" fontId="4" fillId="0" borderId="30" xfId="3" applyFont="1" applyBorder="1" applyAlignment="1">
      <alignment horizontal="left" vertical="center"/>
    </xf>
    <xf numFmtId="0" fontId="19" fillId="0" borderId="46" xfId="3" applyFont="1" applyBorder="1"/>
    <xf numFmtId="3" fontId="12" fillId="0" borderId="21" xfId="3" applyNumberFormat="1" applyFont="1" applyBorder="1"/>
    <xf numFmtId="3" fontId="6" fillId="0" borderId="21" xfId="3" applyNumberFormat="1" applyFont="1" applyBorder="1"/>
    <xf numFmtId="3" fontId="11" fillId="0" borderId="27" xfId="3" applyNumberFormat="1" applyFont="1" applyFill="1" applyBorder="1" applyAlignment="1">
      <alignment horizontal="right"/>
    </xf>
    <xf numFmtId="3" fontId="7" fillId="0" borderId="48" xfId="3" applyNumberFormat="1" applyFont="1" applyFill="1" applyBorder="1"/>
    <xf numFmtId="3" fontId="4" fillId="0" borderId="48" xfId="3" applyNumberFormat="1" applyFont="1" applyBorder="1" applyAlignment="1">
      <alignment horizontal="right" vertical="center"/>
    </xf>
    <xf numFmtId="0" fontId="3" fillId="0" borderId="17" xfId="3" applyBorder="1"/>
    <xf numFmtId="49" fontId="12" fillId="0" borderId="14" xfId="3" applyNumberFormat="1" applyFont="1" applyFill="1" applyBorder="1" applyAlignment="1">
      <alignment horizontal="center"/>
    </xf>
    <xf numFmtId="0" fontId="3" fillId="0" borderId="14" xfId="3" applyFont="1" applyFill="1" applyBorder="1"/>
    <xf numFmtId="0" fontId="3" fillId="0" borderId="50" xfId="3" applyFill="1" applyBorder="1"/>
    <xf numFmtId="3" fontId="12" fillId="0" borderId="25" xfId="3" applyNumberFormat="1" applyFont="1" applyBorder="1"/>
    <xf numFmtId="3" fontId="11" fillId="0" borderId="25" xfId="3" applyNumberFormat="1" applyFont="1" applyFill="1" applyBorder="1" applyAlignment="1">
      <alignment horizontal="right"/>
    </xf>
    <xf numFmtId="3" fontId="3" fillId="0" borderId="17" xfId="3" applyNumberFormat="1" applyFill="1" applyBorder="1"/>
    <xf numFmtId="3" fontId="7" fillId="0" borderId="32" xfId="3" applyNumberFormat="1" applyFont="1" applyFill="1" applyBorder="1"/>
    <xf numFmtId="49" fontId="12" fillId="0" borderId="10" xfId="3" applyNumberFormat="1" applyFont="1" applyFill="1" applyBorder="1" applyAlignment="1">
      <alignment horizontal="center"/>
    </xf>
    <xf numFmtId="0" fontId="12" fillId="0" borderId="21" xfId="3" applyFont="1" applyFill="1" applyBorder="1"/>
    <xf numFmtId="49" fontId="6" fillId="0" borderId="25" xfId="3" applyNumberFormat="1" applyFont="1" applyFill="1" applyBorder="1" applyAlignment="1">
      <alignment horizontal="left"/>
    </xf>
    <xf numFmtId="0" fontId="6" fillId="0" borderId="25" xfId="3" applyFont="1" applyFill="1" applyBorder="1" applyAlignment="1">
      <alignment horizontal="left"/>
    </xf>
    <xf numFmtId="0" fontId="6" fillId="0" borderId="27" xfId="3" applyFont="1" applyFill="1" applyBorder="1"/>
    <xf numFmtId="49" fontId="6" fillId="0" borderId="10" xfId="3" applyNumberFormat="1" applyFont="1" applyFill="1" applyBorder="1" applyAlignment="1">
      <alignment horizontal="center"/>
    </xf>
    <xf numFmtId="49" fontId="6" fillId="0" borderId="20" xfId="3" applyNumberFormat="1" applyFont="1" applyFill="1" applyBorder="1" applyAlignment="1">
      <alignment horizontal="left"/>
    </xf>
    <xf numFmtId="0" fontId="6" fillId="0" borderId="12" xfId="3" applyFont="1" applyFill="1" applyBorder="1" applyAlignment="1">
      <alignment horizontal="left"/>
    </xf>
    <xf numFmtId="0" fontId="17" fillId="0" borderId="21" xfId="3" applyFont="1" applyFill="1" applyBorder="1"/>
    <xf numFmtId="49" fontId="11" fillId="0" borderId="14" xfId="3" applyNumberFormat="1" applyFont="1" applyFill="1" applyBorder="1" applyAlignment="1">
      <alignment horizontal="center"/>
    </xf>
    <xf numFmtId="0" fontId="11" fillId="0" borderId="21" xfId="3" applyFont="1" applyFill="1" applyBorder="1"/>
    <xf numFmtId="0" fontId="6" fillId="0" borderId="24" xfId="3" applyFont="1" applyFill="1" applyBorder="1"/>
    <xf numFmtId="0" fontId="11" fillId="0" borderId="27" xfId="3" applyFont="1" applyFill="1" applyBorder="1"/>
    <xf numFmtId="0" fontId="7" fillId="0" borderId="48" xfId="3" applyFont="1" applyFill="1" applyBorder="1"/>
    <xf numFmtId="0" fontId="6" fillId="0" borderId="15" xfId="3" applyFont="1" applyFill="1" applyBorder="1"/>
    <xf numFmtId="3" fontId="4" fillId="0" borderId="32" xfId="3" applyNumberFormat="1" applyFont="1" applyFill="1" applyBorder="1"/>
    <xf numFmtId="49" fontId="7" fillId="0" borderId="43" xfId="3" applyNumberFormat="1" applyFont="1" applyFill="1" applyBorder="1"/>
    <xf numFmtId="49" fontId="7" fillId="0" borderId="14" xfId="3" applyNumberFormat="1" applyFont="1" applyFill="1" applyBorder="1" applyAlignment="1">
      <alignment horizontal="left"/>
    </xf>
    <xf numFmtId="0" fontId="7" fillId="0" borderId="25" xfId="3" applyFont="1" applyFill="1" applyBorder="1" applyAlignment="1">
      <alignment horizontal="center"/>
    </xf>
    <xf numFmtId="0" fontId="6" fillId="0" borderId="20" xfId="3" applyFont="1" applyFill="1" applyBorder="1"/>
    <xf numFmtId="49" fontId="7" fillId="0" borderId="4" xfId="3" applyNumberFormat="1" applyFont="1" applyFill="1" applyBorder="1" applyAlignment="1">
      <alignment horizontal="left"/>
    </xf>
    <xf numFmtId="0" fontId="7" fillId="0" borderId="5" xfId="3" applyFont="1" applyFill="1" applyBorder="1" applyAlignment="1">
      <alignment horizontal="center"/>
    </xf>
    <xf numFmtId="0" fontId="6" fillId="0" borderId="5" xfId="3" applyFont="1" applyFill="1" applyBorder="1"/>
    <xf numFmtId="0" fontId="6" fillId="0" borderId="29" xfId="3" applyFont="1" applyFill="1" applyBorder="1"/>
    <xf numFmtId="49" fontId="7" fillId="0" borderId="10" xfId="3" applyNumberFormat="1" applyFont="1" applyFill="1" applyBorder="1" applyAlignment="1">
      <alignment horizontal="left"/>
    </xf>
    <xf numFmtId="0" fontId="7" fillId="0" borderId="20" xfId="3" applyFont="1" applyFill="1" applyBorder="1" applyAlignment="1">
      <alignment horizontal="center"/>
    </xf>
    <xf numFmtId="0" fontId="6" fillId="0" borderId="12" xfId="3" applyFont="1" applyFill="1" applyBorder="1"/>
    <xf numFmtId="0" fontId="11" fillId="0" borderId="25" xfId="3" applyFont="1" applyFill="1" applyBorder="1"/>
    <xf numFmtId="49" fontId="6" fillId="0" borderId="38" xfId="3" applyNumberFormat="1" applyFont="1" applyFill="1" applyBorder="1" applyAlignment="1">
      <alignment horizontal="center"/>
    </xf>
    <xf numFmtId="49" fontId="6" fillId="0" borderId="8" xfId="3" applyNumberFormat="1" applyFont="1" applyFill="1" applyBorder="1" applyAlignment="1">
      <alignment horizontal="left"/>
    </xf>
    <xf numFmtId="0" fontId="6" fillId="0" borderId="8" xfId="3" applyFont="1" applyFill="1" applyBorder="1" applyAlignment="1">
      <alignment horizontal="left"/>
    </xf>
    <xf numFmtId="0" fontId="6" fillId="0" borderId="8" xfId="3" applyFont="1" applyFill="1" applyBorder="1"/>
    <xf numFmtId="0" fontId="7" fillId="0" borderId="32" xfId="3" applyFont="1" applyFill="1" applyBorder="1"/>
    <xf numFmtId="0" fontId="7" fillId="0" borderId="0" xfId="3" applyFont="1" applyFill="1" applyBorder="1" applyAlignment="1"/>
    <xf numFmtId="0" fontId="7" fillId="0" borderId="0" xfId="3" applyFont="1" applyFill="1" applyBorder="1"/>
    <xf numFmtId="3" fontId="7" fillId="0" borderId="0" xfId="3" applyNumberFormat="1" applyFont="1" applyFill="1" applyBorder="1"/>
    <xf numFmtId="0" fontId="11" fillId="0" borderId="1" xfId="3" applyFont="1" applyFill="1" applyBorder="1" applyAlignment="1">
      <alignment horizontal="center"/>
    </xf>
    <xf numFmtId="0" fontId="11" fillId="0" borderId="2" xfId="3" applyFont="1" applyFill="1" applyBorder="1" applyAlignment="1">
      <alignment horizontal="center"/>
    </xf>
    <xf numFmtId="0" fontId="11" fillId="0" borderId="2" xfId="3" applyFont="1" applyFill="1" applyBorder="1"/>
    <xf numFmtId="0" fontId="11" fillId="0" borderId="4" xfId="3" applyFont="1" applyFill="1" applyBorder="1" applyAlignment="1">
      <alignment horizontal="center"/>
    </xf>
    <xf numFmtId="0" fontId="11" fillId="0" borderId="22" xfId="3" applyFont="1" applyFill="1" applyBorder="1" applyAlignment="1">
      <alignment horizontal="center"/>
    </xf>
    <xf numFmtId="49" fontId="11" fillId="0" borderId="5" xfId="3" applyNumberFormat="1" applyFont="1" applyFill="1" applyBorder="1" applyAlignment="1">
      <alignment horizontal="center"/>
    </xf>
    <xf numFmtId="0" fontId="11" fillId="0" borderId="7" xfId="3" applyFont="1" applyFill="1" applyBorder="1" applyAlignment="1">
      <alignment horizontal="center"/>
    </xf>
    <xf numFmtId="0" fontId="11" fillId="0" borderId="8" xfId="3" applyFont="1" applyFill="1" applyBorder="1" applyAlignment="1">
      <alignment horizontal="center"/>
    </xf>
    <xf numFmtId="0" fontId="11" fillId="0" borderId="49" xfId="3" applyFont="1" applyFill="1" applyBorder="1" applyAlignment="1">
      <alignment horizontal="center"/>
    </xf>
    <xf numFmtId="49" fontId="11" fillId="0" borderId="8" xfId="3" applyNumberFormat="1" applyFont="1" applyFill="1" applyBorder="1" applyAlignment="1">
      <alignment horizontal="center"/>
    </xf>
    <xf numFmtId="49" fontId="7" fillId="0" borderId="37" xfId="3" applyNumberFormat="1" applyFont="1" applyFill="1" applyBorder="1" applyAlignment="1">
      <alignment horizontal="left"/>
    </xf>
    <xf numFmtId="0" fontId="7" fillId="0" borderId="17" xfId="3" applyFont="1" applyFill="1" applyBorder="1" applyAlignment="1">
      <alignment horizontal="center"/>
    </xf>
    <xf numFmtId="0" fontId="6" fillId="0" borderId="0" xfId="3" applyFont="1" applyFill="1" applyBorder="1"/>
    <xf numFmtId="49" fontId="7" fillId="0" borderId="61" xfId="3" applyNumberFormat="1" applyFont="1" applyFill="1" applyBorder="1" applyAlignment="1">
      <alignment horizontal="left"/>
    </xf>
    <xf numFmtId="0" fontId="6" fillId="0" borderId="11" xfId="3" applyFont="1" applyFill="1" applyBorder="1"/>
    <xf numFmtId="0" fontId="19" fillId="0" borderId="48" xfId="3" applyFont="1" applyBorder="1"/>
    <xf numFmtId="3" fontId="3" fillId="0" borderId="27" xfId="3" applyNumberFormat="1" applyBorder="1"/>
    <xf numFmtId="3" fontId="11" fillId="0" borderId="25" xfId="3" applyNumberFormat="1" applyFont="1" applyFill="1" applyBorder="1"/>
    <xf numFmtId="0" fontId="11" fillId="0" borderId="5" xfId="3" applyFont="1" applyFill="1" applyBorder="1" applyAlignment="1">
      <alignment horizontal="center"/>
    </xf>
    <xf numFmtId="0" fontId="3" fillId="0" borderId="5" xfId="3" applyBorder="1"/>
    <xf numFmtId="0" fontId="3" fillId="0" borderId="20" xfId="3" applyBorder="1"/>
    <xf numFmtId="3" fontId="7" fillId="0" borderId="49" xfId="3" applyNumberFormat="1" applyFont="1" applyFill="1" applyBorder="1"/>
    <xf numFmtId="49" fontId="11" fillId="0" borderId="37" xfId="3" applyNumberFormat="1" applyFont="1" applyFill="1" applyBorder="1" applyAlignment="1">
      <alignment horizontal="center"/>
    </xf>
    <xf numFmtId="49" fontId="11" fillId="0" borderId="5" xfId="3" applyNumberFormat="1" applyFont="1" applyFill="1" applyBorder="1" applyAlignment="1">
      <alignment horizontal="left"/>
    </xf>
    <xf numFmtId="0" fontId="11" fillId="0" borderId="22" xfId="3" applyFont="1" applyFill="1" applyBorder="1"/>
    <xf numFmtId="49" fontId="7" fillId="0" borderId="20" xfId="3" applyNumberFormat="1" applyFont="1" applyFill="1" applyBorder="1"/>
    <xf numFmtId="3" fontId="11" fillId="0" borderId="20" xfId="3" applyNumberFormat="1" applyFont="1" applyFill="1" applyBorder="1"/>
    <xf numFmtId="4" fontId="20" fillId="0" borderId="0" xfId="0" applyNumberFormat="1" applyFont="1" applyBorder="1"/>
    <xf numFmtId="4" fontId="4" fillId="0" borderId="0" xfId="0" applyNumberFormat="1" applyFont="1" applyFill="1" applyBorder="1"/>
    <xf numFmtId="0" fontId="22" fillId="0" borderId="18" xfId="0" applyFont="1" applyBorder="1"/>
    <xf numFmtId="3" fontId="11" fillId="0" borderId="12" xfId="3" applyNumberFormat="1" applyFont="1" applyFill="1" applyBorder="1"/>
    <xf numFmtId="0" fontId="7" fillId="0" borderId="8" xfId="3" applyFont="1" applyFill="1" applyBorder="1"/>
    <xf numFmtId="3" fontId="7" fillId="0" borderId="8" xfId="3" applyNumberFormat="1" applyFont="1" applyFill="1" applyBorder="1"/>
    <xf numFmtId="0" fontId="11" fillId="0" borderId="25" xfId="0" applyFont="1" applyFill="1" applyBorder="1" applyAlignment="1"/>
    <xf numFmtId="49" fontId="6" fillId="0" borderId="25" xfId="3" applyNumberFormat="1" applyFont="1" applyFill="1" applyBorder="1"/>
    <xf numFmtId="49" fontId="6" fillId="0" borderId="25" xfId="3" applyNumberFormat="1" applyFont="1" applyFill="1" applyBorder="1" applyAlignment="1">
      <alignment horizontal="center"/>
    </xf>
    <xf numFmtId="49" fontId="11" fillId="0" borderId="25" xfId="3" applyNumberFormat="1" applyFont="1" applyFill="1" applyBorder="1" applyAlignment="1">
      <alignment horizontal="left"/>
    </xf>
    <xf numFmtId="0" fontId="17" fillId="0" borderId="25" xfId="3" applyFont="1" applyFill="1" applyBorder="1" applyAlignment="1">
      <alignment horizontal="left"/>
    </xf>
    <xf numFmtId="49" fontId="11" fillId="0" borderId="20" xfId="3" applyNumberFormat="1" applyFont="1" applyFill="1" applyBorder="1" applyAlignment="1">
      <alignment horizontal="left"/>
    </xf>
    <xf numFmtId="0" fontId="11" fillId="0" borderId="20" xfId="3" applyFont="1" applyFill="1" applyBorder="1" applyAlignment="1">
      <alignment horizontal="left"/>
    </xf>
    <xf numFmtId="49" fontId="6" fillId="0" borderId="19" xfId="3" applyNumberFormat="1" applyFont="1" applyFill="1" applyBorder="1" applyAlignment="1">
      <alignment horizontal="center"/>
    </xf>
    <xf numFmtId="49" fontId="6" fillId="0" borderId="17" xfId="3" applyNumberFormat="1" applyFont="1" applyFill="1" applyBorder="1" applyAlignment="1">
      <alignment horizontal="left"/>
    </xf>
    <xf numFmtId="0" fontId="11" fillId="0" borderId="56" xfId="3" applyFont="1" applyFill="1" applyBorder="1" applyAlignment="1">
      <alignment horizontal="center"/>
    </xf>
    <xf numFmtId="49" fontId="7" fillId="0" borderId="62" xfId="3" applyNumberFormat="1" applyFont="1" applyFill="1" applyBorder="1" applyAlignment="1">
      <alignment horizontal="left"/>
    </xf>
    <xf numFmtId="0" fontId="7" fillId="0" borderId="43" xfId="3" applyFont="1" applyFill="1" applyBorder="1" applyAlignment="1">
      <alignment horizontal="center"/>
    </xf>
    <xf numFmtId="0" fontId="7" fillId="0" borderId="42" xfId="3" applyFont="1" applyFill="1" applyBorder="1" applyAlignment="1">
      <alignment horizontal="center"/>
    </xf>
    <xf numFmtId="0" fontId="3" fillId="0" borderId="43" xfId="3" applyBorder="1"/>
    <xf numFmtId="0" fontId="3" fillId="0" borderId="41" xfId="3" applyBorder="1"/>
    <xf numFmtId="0" fontId="0" fillId="0" borderId="13" xfId="0" applyBorder="1"/>
    <xf numFmtId="49" fontId="20" fillId="0" borderId="62" xfId="0" applyNumberFormat="1" applyFont="1" applyFill="1" applyBorder="1" applyAlignment="1">
      <alignment horizontal="left"/>
    </xf>
    <xf numFmtId="0" fontId="20" fillId="0" borderId="42" xfId="0" applyFont="1" applyFill="1" applyBorder="1" applyAlignment="1">
      <alignment horizontal="center"/>
    </xf>
    <xf numFmtId="49" fontId="20" fillId="0" borderId="43" xfId="0" applyNumberFormat="1" applyFont="1" applyFill="1" applyBorder="1"/>
    <xf numFmtId="0" fontId="6" fillId="0" borderId="25" xfId="3" applyFont="1" applyFill="1" applyBorder="1" applyAlignment="1">
      <alignment horizontal="center"/>
    </xf>
    <xf numFmtId="0" fontId="11" fillId="0" borderId="25" xfId="3" applyFont="1" applyFill="1" applyBorder="1" applyAlignment="1">
      <alignment horizontal="left"/>
    </xf>
    <xf numFmtId="0" fontId="6" fillId="0" borderId="20" xfId="1" applyFont="1" applyFill="1" applyBorder="1" applyAlignment="1"/>
    <xf numFmtId="0" fontId="7" fillId="0" borderId="10" xfId="1" applyFont="1" applyFill="1" applyBorder="1" applyAlignment="1">
      <alignment horizontal="left"/>
    </xf>
    <xf numFmtId="0" fontId="6" fillId="0" borderId="55" xfId="1" applyFont="1" applyFill="1" applyBorder="1" applyAlignment="1"/>
    <xf numFmtId="164" fontId="11" fillId="0" borderId="56" xfId="0" applyNumberFormat="1" applyFont="1" applyFill="1" applyBorder="1" applyAlignment="1">
      <alignment horizontal="center"/>
    </xf>
    <xf numFmtId="164" fontId="12" fillId="0" borderId="22" xfId="0" applyNumberFormat="1" applyFont="1" applyFill="1" applyBorder="1" applyAlignment="1">
      <alignment horizontal="center"/>
    </xf>
    <xf numFmtId="0" fontId="3" fillId="0" borderId="21" xfId="3" applyBorder="1"/>
    <xf numFmtId="164" fontId="12" fillId="0" borderId="49" xfId="0" applyNumberFormat="1" applyFont="1" applyFill="1" applyBorder="1" applyAlignment="1">
      <alignment horizontal="center"/>
    </xf>
    <xf numFmtId="49" fontId="6" fillId="0" borderId="28" xfId="3" applyNumberFormat="1" applyFont="1" applyFill="1" applyBorder="1" applyAlignment="1">
      <alignment horizontal="center"/>
    </xf>
    <xf numFmtId="49" fontId="6" fillId="0" borderId="24" xfId="3" applyNumberFormat="1" applyFont="1" applyFill="1" applyBorder="1" applyAlignment="1">
      <alignment horizontal="center"/>
    </xf>
    <xf numFmtId="0" fontId="6" fillId="0" borderId="25" xfId="3" applyNumberFormat="1" applyFont="1" applyFill="1" applyBorder="1" applyAlignment="1">
      <alignment horizontal="left"/>
    </xf>
    <xf numFmtId="0" fontId="11" fillId="0" borderId="15" xfId="3" applyFont="1" applyFill="1" applyBorder="1" applyAlignment="1">
      <alignment horizontal="left"/>
    </xf>
    <xf numFmtId="0" fontId="6" fillId="0" borderId="27" xfId="3" applyNumberFormat="1" applyFont="1" applyFill="1" applyBorder="1" applyAlignment="1">
      <alignment horizontal="left" shrinkToFit="1"/>
    </xf>
    <xf numFmtId="0" fontId="6" fillId="0" borderId="27" xfId="3" applyNumberFormat="1" applyFont="1" applyFill="1" applyBorder="1" applyAlignment="1">
      <alignment horizontal="left"/>
    </xf>
    <xf numFmtId="49" fontId="6" fillId="0" borderId="27" xfId="3" applyNumberFormat="1" applyFont="1" applyFill="1" applyBorder="1" applyAlignment="1">
      <alignment horizontal="left"/>
    </xf>
    <xf numFmtId="49" fontId="7" fillId="0" borderId="25" xfId="3" applyNumberFormat="1" applyFont="1" applyFill="1" applyBorder="1"/>
    <xf numFmtId="3" fontId="29" fillId="0" borderId="25" xfId="3" applyNumberFormat="1" applyFont="1" applyFill="1" applyBorder="1"/>
    <xf numFmtId="0" fontId="6" fillId="0" borderId="14" xfId="3" applyFont="1" applyFill="1" applyBorder="1" applyAlignment="1">
      <alignment horizontal="center"/>
    </xf>
    <xf numFmtId="49" fontId="6" fillId="0" borderId="24" xfId="3" applyNumberFormat="1" applyFont="1" applyFill="1" applyBorder="1" applyAlignment="1" applyProtection="1">
      <alignment horizontal="center"/>
      <protection locked="0"/>
    </xf>
    <xf numFmtId="49" fontId="15" fillId="0" borderId="24" xfId="3" applyNumberFormat="1" applyFont="1" applyFill="1" applyBorder="1" applyAlignment="1" applyProtection="1">
      <alignment horizontal="center"/>
      <protection locked="0"/>
    </xf>
    <xf numFmtId="0" fontId="15" fillId="0" borderId="23" xfId="3" applyFont="1" applyFill="1" applyBorder="1"/>
    <xf numFmtId="0" fontId="25" fillId="0" borderId="25" xfId="3" applyFont="1" applyFill="1" applyBorder="1" applyAlignment="1">
      <alignment horizontal="left"/>
    </xf>
    <xf numFmtId="0" fontId="15" fillId="0" borderId="25" xfId="3" applyFont="1" applyFill="1" applyBorder="1" applyAlignment="1">
      <alignment horizontal="left"/>
    </xf>
    <xf numFmtId="0" fontId="18" fillId="0" borderId="11" xfId="3" applyFont="1" applyFill="1" applyBorder="1"/>
    <xf numFmtId="0" fontId="17" fillId="0" borderId="16" xfId="3" applyFont="1" applyFill="1" applyBorder="1"/>
    <xf numFmtId="49" fontId="11" fillId="0" borderId="63" xfId="3" applyNumberFormat="1" applyFont="1" applyFill="1" applyBorder="1" applyAlignment="1">
      <alignment horizontal="center"/>
    </xf>
    <xf numFmtId="49" fontId="11" fillId="0" borderId="17" xfId="3" applyNumberFormat="1" applyFont="1" applyFill="1" applyBorder="1" applyAlignment="1" applyProtection="1">
      <alignment horizontal="center"/>
      <protection locked="0"/>
    </xf>
    <xf numFmtId="3" fontId="3" fillId="0" borderId="27" xfId="0" applyNumberFormat="1" applyFont="1" applyFill="1" applyBorder="1" applyAlignment="1">
      <alignment horizontal="right"/>
    </xf>
    <xf numFmtId="3" fontId="15" fillId="0" borderId="21" xfId="3" applyNumberFormat="1" applyFont="1" applyFill="1" applyBorder="1"/>
    <xf numFmtId="3" fontId="25" fillId="0" borderId="21" xfId="3" applyNumberFormat="1" applyFont="1" applyFill="1" applyBorder="1"/>
    <xf numFmtId="0" fontId="6" fillId="0" borderId="10" xfId="3" applyFont="1" applyFill="1" applyBorder="1" applyAlignment="1">
      <alignment horizontal="center"/>
    </xf>
    <xf numFmtId="0" fontId="6" fillId="0" borderId="12" xfId="3" applyFont="1" applyFill="1" applyBorder="1" applyAlignment="1" applyProtection="1">
      <alignment horizontal="center"/>
      <protection locked="0"/>
    </xf>
    <xf numFmtId="0" fontId="28" fillId="0" borderId="12" xfId="3" applyFont="1" applyFill="1" applyBorder="1"/>
    <xf numFmtId="0" fontId="6" fillId="0" borderId="50" xfId="3" applyFont="1" applyFill="1" applyBorder="1"/>
    <xf numFmtId="3" fontId="3" fillId="0" borderId="15" xfId="3" applyNumberFormat="1" applyFill="1" applyBorder="1"/>
    <xf numFmtId="49" fontId="11" fillId="0" borderId="8" xfId="1" applyNumberFormat="1" applyFont="1" applyBorder="1" applyAlignment="1">
      <alignment horizontal="center"/>
    </xf>
    <xf numFmtId="0" fontId="3" fillId="0" borderId="43" xfId="1" applyFont="1" applyBorder="1" applyAlignment="1"/>
    <xf numFmtId="0" fontId="3" fillId="0" borderId="13" xfId="1" applyFont="1" applyBorder="1" applyAlignment="1"/>
    <xf numFmtId="49" fontId="11" fillId="0" borderId="23" xfId="3" applyNumberFormat="1" applyFont="1" applyFill="1" applyBorder="1" applyAlignment="1">
      <alignment horizontal="left"/>
    </xf>
    <xf numFmtId="49" fontId="6" fillId="0" borderId="24" xfId="3" applyNumberFormat="1" applyFont="1" applyFill="1" applyBorder="1" applyAlignment="1">
      <alignment horizontal="left"/>
    </xf>
    <xf numFmtId="49" fontId="6" fillId="0" borderId="5" xfId="3" applyNumberFormat="1" applyFont="1" applyFill="1" applyBorder="1" applyAlignment="1">
      <alignment horizontal="center"/>
    </xf>
    <xf numFmtId="49" fontId="6" fillId="0" borderId="22" xfId="3" applyNumberFormat="1" applyFont="1" applyFill="1" applyBorder="1" applyAlignment="1">
      <alignment horizontal="left"/>
    </xf>
    <xf numFmtId="49" fontId="6" fillId="0" borderId="4" xfId="3" applyNumberFormat="1" applyFont="1" applyFill="1" applyBorder="1" applyAlignment="1">
      <alignment horizontal="center"/>
    </xf>
    <xf numFmtId="0" fontId="11" fillId="0" borderId="22" xfId="3" applyFont="1" applyFill="1" applyBorder="1" applyAlignment="1">
      <alignment horizontal="left"/>
    </xf>
    <xf numFmtId="0" fontId="6" fillId="0" borderId="14" xfId="3" applyFont="1" applyFill="1" applyBorder="1" applyAlignment="1"/>
    <xf numFmtId="0" fontId="12" fillId="0" borderId="24" xfId="3" applyFont="1" applyFill="1" applyBorder="1" applyAlignment="1">
      <alignment horizontal="left"/>
    </xf>
    <xf numFmtId="0" fontId="12" fillId="0" borderId="28" xfId="3" applyFont="1" applyFill="1" applyBorder="1" applyAlignment="1">
      <alignment horizontal="left"/>
    </xf>
    <xf numFmtId="0" fontId="6" fillId="0" borderId="4" xfId="3" applyFont="1" applyFill="1" applyBorder="1" applyAlignment="1"/>
    <xf numFmtId="49" fontId="6" fillId="0" borderId="22" xfId="3" applyNumberFormat="1" applyFont="1" applyFill="1" applyBorder="1" applyAlignment="1">
      <alignment horizontal="center"/>
    </xf>
    <xf numFmtId="0" fontId="3" fillId="0" borderId="17" xfId="3" applyFill="1" applyBorder="1"/>
    <xf numFmtId="0" fontId="3" fillId="0" borderId="15" xfId="3" applyFill="1" applyBorder="1"/>
    <xf numFmtId="3" fontId="12" fillId="0" borderId="17" xfId="3" applyNumberFormat="1" applyFont="1" applyFill="1" applyBorder="1"/>
    <xf numFmtId="0" fontId="22" fillId="0" borderId="20" xfId="0" applyFont="1" applyBorder="1"/>
    <xf numFmtId="0" fontId="20" fillId="0" borderId="61" xfId="0" applyFont="1" applyFill="1" applyBorder="1" applyAlignment="1"/>
    <xf numFmtId="0" fontId="20" fillId="0" borderId="11" xfId="0" applyFont="1" applyFill="1" applyBorder="1" applyAlignment="1"/>
    <xf numFmtId="0" fontId="20" fillId="0" borderId="12" xfId="0" applyFont="1" applyFill="1" applyBorder="1" applyAlignment="1"/>
    <xf numFmtId="49" fontId="25" fillId="0" borderId="20" xfId="0" applyNumberFormat="1" applyFont="1" applyFill="1" applyBorder="1"/>
    <xf numFmtId="0" fontId="22" fillId="0" borderId="55" xfId="0" applyFont="1" applyBorder="1"/>
    <xf numFmtId="0" fontId="6" fillId="0" borderId="7" xfId="3" applyFont="1" applyFill="1" applyBorder="1" applyAlignment="1"/>
    <xf numFmtId="49" fontId="6" fillId="0" borderId="49" xfId="3" applyNumberFormat="1" applyFont="1" applyFill="1" applyBorder="1" applyAlignment="1">
      <alignment horizontal="center"/>
    </xf>
    <xf numFmtId="0" fontId="3" fillId="0" borderId="45" xfId="3" applyFill="1" applyBorder="1"/>
    <xf numFmtId="0" fontId="3" fillId="0" borderId="8" xfId="3" applyBorder="1"/>
    <xf numFmtId="0" fontId="3" fillId="0" borderId="8" xfId="3" applyFill="1" applyBorder="1"/>
    <xf numFmtId="0" fontId="4" fillId="0" borderId="10" xfId="3" applyFont="1" applyFill="1" applyBorder="1" applyAlignment="1">
      <alignment horizontal="left"/>
    </xf>
    <xf numFmtId="0" fontId="4" fillId="0" borderId="11" xfId="3" applyFont="1" applyFill="1" applyBorder="1" applyAlignment="1">
      <alignment horizontal="center"/>
    </xf>
    <xf numFmtId="0" fontId="3" fillId="0" borderId="22" xfId="3" applyFont="1" applyFill="1" applyBorder="1"/>
    <xf numFmtId="0" fontId="3" fillId="0" borderId="24" xfId="3" applyFont="1" applyFill="1" applyBorder="1"/>
    <xf numFmtId="49" fontId="3" fillId="0" borderId="14" xfId="3" applyNumberFormat="1" applyFont="1" applyFill="1" applyBorder="1" applyAlignment="1">
      <alignment horizontal="center"/>
    </xf>
    <xf numFmtId="49" fontId="12" fillId="0" borderId="19" xfId="3" applyNumberFormat="1" applyFont="1" applyFill="1" applyBorder="1" applyAlignment="1">
      <alignment horizontal="center"/>
    </xf>
    <xf numFmtId="49" fontId="4" fillId="0" borderId="30" xfId="3" applyNumberFormat="1" applyFont="1" applyFill="1" applyBorder="1" applyAlignment="1">
      <alignment horizontal="left"/>
    </xf>
    <xf numFmtId="0" fontId="4" fillId="0" borderId="31" xfId="3" applyFont="1" applyFill="1" applyBorder="1"/>
    <xf numFmtId="0" fontId="4" fillId="0" borderId="32" xfId="3" applyFont="1" applyFill="1" applyBorder="1"/>
    <xf numFmtId="3" fontId="12" fillId="0" borderId="27" xfId="3" applyNumberFormat="1" applyFont="1" applyFill="1" applyBorder="1" applyAlignment="1">
      <alignment horizontal="right"/>
    </xf>
    <xf numFmtId="3" fontId="4" fillId="0" borderId="48" xfId="3" applyNumberFormat="1" applyFont="1" applyFill="1" applyBorder="1"/>
    <xf numFmtId="164" fontId="11" fillId="0" borderId="25" xfId="3" applyNumberFormat="1" applyFont="1" applyFill="1" applyBorder="1"/>
    <xf numFmtId="0" fontId="0" fillId="2" borderId="0" xfId="0" applyFill="1"/>
    <xf numFmtId="0" fontId="15" fillId="0" borderId="11" xfId="3" applyFont="1" applyFill="1" applyBorder="1"/>
    <xf numFmtId="3" fontId="15" fillId="0" borderId="27" xfId="3" applyNumberFormat="1" applyFont="1" applyFill="1" applyBorder="1"/>
    <xf numFmtId="49" fontId="25" fillId="0" borderId="28" xfId="3" applyNumberFormat="1" applyFont="1" applyFill="1" applyBorder="1" applyAlignment="1" applyProtection="1">
      <alignment horizontal="center"/>
      <protection locked="0"/>
    </xf>
    <xf numFmtId="49" fontId="25" fillId="0" borderId="12" xfId="3" applyNumberFormat="1" applyFont="1" applyFill="1" applyBorder="1" applyAlignment="1" applyProtection="1">
      <alignment horizontal="center"/>
      <protection locked="0"/>
    </xf>
    <xf numFmtId="49" fontId="25" fillId="0" borderId="17" xfId="3" applyNumberFormat="1" applyFont="1" applyFill="1" applyBorder="1" applyAlignment="1">
      <alignment horizontal="left"/>
    </xf>
    <xf numFmtId="0" fontId="25" fillId="0" borderId="16" xfId="3" applyFont="1" applyFill="1" applyBorder="1"/>
    <xf numFmtId="3" fontId="15" fillId="0" borderId="15" xfId="3" applyNumberFormat="1" applyFont="1" applyFill="1" applyBorder="1"/>
    <xf numFmtId="0" fontId="12" fillId="0" borderId="19" xfId="3" applyFont="1" applyFill="1" applyBorder="1" applyAlignment="1">
      <alignment horizontal="center"/>
    </xf>
    <xf numFmtId="49" fontId="15" fillId="0" borderId="12" xfId="3" applyNumberFormat="1" applyFont="1" applyFill="1" applyBorder="1" applyAlignment="1" applyProtection="1">
      <alignment horizontal="center"/>
      <protection locked="0"/>
    </xf>
    <xf numFmtId="0" fontId="25" fillId="0" borderId="17" xfId="3" applyNumberFormat="1" applyFont="1" applyFill="1" applyBorder="1" applyAlignment="1">
      <alignment horizontal="left"/>
    </xf>
    <xf numFmtId="0" fontId="15" fillId="0" borderId="20" xfId="3" applyNumberFormat="1" applyFont="1" applyFill="1" applyBorder="1" applyAlignment="1">
      <alignment horizontal="left"/>
    </xf>
    <xf numFmtId="3" fontId="25" fillId="0" borderId="15" xfId="0" applyNumberFormat="1" applyFont="1" applyFill="1" applyBorder="1"/>
    <xf numFmtId="0" fontId="12" fillId="0" borderId="10" xfId="3" applyFont="1" applyFill="1" applyBorder="1" applyAlignment="1">
      <alignment horizontal="center"/>
    </xf>
    <xf numFmtId="0" fontId="25" fillId="0" borderId="17" xfId="3" applyFont="1" applyFill="1" applyBorder="1"/>
    <xf numFmtId="0" fontId="25" fillId="0" borderId="20" xfId="3" applyFont="1" applyFill="1" applyBorder="1"/>
    <xf numFmtId="0" fontId="15" fillId="0" borderId="20" xfId="3" applyFont="1" applyFill="1" applyBorder="1"/>
    <xf numFmtId="49" fontId="12" fillId="0" borderId="4" xfId="3" applyNumberFormat="1" applyFont="1" applyFill="1" applyBorder="1" applyAlignment="1">
      <alignment horizontal="center"/>
    </xf>
    <xf numFmtId="49" fontId="25" fillId="0" borderId="22" xfId="3" applyNumberFormat="1" applyFont="1" applyFill="1" applyBorder="1" applyAlignment="1" applyProtection="1">
      <alignment horizontal="center"/>
      <protection locked="0"/>
    </xf>
    <xf numFmtId="0" fontId="25" fillId="0" borderId="5" xfId="3" applyFont="1" applyFill="1" applyBorder="1" applyAlignment="1">
      <alignment horizontal="left"/>
    </xf>
    <xf numFmtId="0" fontId="25" fillId="0" borderId="0" xfId="3" applyFont="1" applyFill="1" applyBorder="1"/>
    <xf numFmtId="3" fontId="25" fillId="0" borderId="29" xfId="3" applyNumberFormat="1" applyFont="1" applyFill="1" applyBorder="1"/>
    <xf numFmtId="49" fontId="6" fillId="0" borderId="20" xfId="3" applyNumberFormat="1" applyFont="1" applyFill="1" applyBorder="1" applyAlignment="1">
      <alignment horizontal="center"/>
    </xf>
    <xf numFmtId="3" fontId="3" fillId="0" borderId="25" xfId="3" applyNumberFormat="1" applyFont="1" applyFill="1" applyBorder="1"/>
    <xf numFmtId="3" fontId="3" fillId="0" borderId="17" xfId="3" applyNumberFormat="1" applyFont="1" applyFill="1" applyBorder="1"/>
    <xf numFmtId="3" fontId="3" fillId="0" borderId="20" xfId="3" applyNumberFormat="1" applyFont="1" applyFill="1" applyBorder="1"/>
    <xf numFmtId="0" fontId="6" fillId="0" borderId="5" xfId="3" applyFont="1" applyFill="1" applyBorder="1" applyAlignment="1">
      <alignment horizontal="left"/>
    </xf>
    <xf numFmtId="0" fontId="6" fillId="0" borderId="20" xfId="3" applyFont="1" applyFill="1" applyBorder="1" applyAlignment="1">
      <alignment horizontal="left"/>
    </xf>
    <xf numFmtId="0" fontId="29" fillId="0" borderId="21" xfId="3" applyFont="1" applyFill="1" applyBorder="1"/>
    <xf numFmtId="0" fontId="7" fillId="0" borderId="61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0" fontId="12" fillId="0" borderId="25" xfId="3" applyFont="1" applyFill="1" applyBorder="1"/>
    <xf numFmtId="49" fontId="6" fillId="0" borderId="21" xfId="3" applyNumberFormat="1" applyFont="1" applyFill="1" applyBorder="1" applyAlignment="1">
      <alignment horizontal="left"/>
    </xf>
    <xf numFmtId="0" fontId="27" fillId="0" borderId="20" xfId="0" applyFont="1" applyBorder="1"/>
    <xf numFmtId="49" fontId="29" fillId="0" borderId="22" xfId="3" applyNumberFormat="1" applyFont="1" applyFill="1" applyBorder="1" applyAlignment="1">
      <alignment horizontal="left"/>
    </xf>
    <xf numFmtId="49" fontId="29" fillId="0" borderId="24" xfId="3" applyNumberFormat="1" applyFont="1" applyFill="1" applyBorder="1" applyAlignment="1">
      <alignment horizontal="left"/>
    </xf>
    <xf numFmtId="0" fontId="17" fillId="0" borderId="29" xfId="3" applyFont="1" applyFill="1" applyBorder="1"/>
    <xf numFmtId="3" fontId="29" fillId="0" borderId="17" xfId="3" applyNumberFormat="1" applyFont="1" applyFill="1" applyBorder="1"/>
    <xf numFmtId="49" fontId="17" fillId="0" borderId="22" xfId="3" applyNumberFormat="1" applyFont="1" applyFill="1" applyBorder="1" applyAlignment="1">
      <alignment horizontal="left"/>
    </xf>
    <xf numFmtId="3" fontId="29" fillId="0" borderId="20" xfId="3" applyNumberFormat="1" applyFont="1" applyFill="1" applyBorder="1"/>
    <xf numFmtId="49" fontId="17" fillId="0" borderId="24" xfId="3" applyNumberFormat="1" applyFont="1" applyFill="1" applyBorder="1" applyAlignment="1">
      <alignment horizontal="left"/>
    </xf>
    <xf numFmtId="0" fontId="17" fillId="0" borderId="25" xfId="3" applyFont="1" applyFill="1" applyBorder="1"/>
    <xf numFmtId="49" fontId="29" fillId="0" borderId="25" xfId="3" applyNumberFormat="1" applyFont="1" applyFill="1" applyBorder="1" applyAlignment="1">
      <alignment horizontal="center"/>
    </xf>
    <xf numFmtId="49" fontId="29" fillId="0" borderId="5" xfId="3" applyNumberFormat="1" applyFont="1" applyFill="1" applyBorder="1" applyAlignment="1">
      <alignment horizontal="center"/>
    </xf>
    <xf numFmtId="0" fontId="27" fillId="0" borderId="5" xfId="0" applyFont="1" applyBorder="1"/>
    <xf numFmtId="0" fontId="27" fillId="0" borderId="0" xfId="0" applyFont="1"/>
    <xf numFmtId="0" fontId="27" fillId="0" borderId="39" xfId="0" applyFont="1" applyBorder="1"/>
    <xf numFmtId="0" fontId="27" fillId="0" borderId="43" xfId="0" applyFont="1" applyBorder="1"/>
    <xf numFmtId="3" fontId="15" fillId="0" borderId="0" xfId="1" applyNumberFormat="1" applyFont="1"/>
    <xf numFmtId="0" fontId="15" fillId="0" borderId="43" xfId="1" applyFont="1" applyBorder="1" applyAlignment="1"/>
    <xf numFmtId="3" fontId="25" fillId="0" borderId="56" xfId="1" applyNumberFormat="1" applyFont="1" applyFill="1" applyBorder="1" applyAlignment="1">
      <alignment horizontal="center"/>
    </xf>
    <xf numFmtId="49" fontId="25" fillId="0" borderId="49" xfId="1" applyNumberFormat="1" applyFont="1" applyFill="1" applyBorder="1" applyAlignment="1">
      <alignment horizontal="center"/>
    </xf>
    <xf numFmtId="3" fontId="25" fillId="0" borderId="0" xfId="1" applyNumberFormat="1" applyFont="1" applyFill="1" applyBorder="1" applyAlignment="1">
      <alignment vertical="top"/>
    </xf>
    <xf numFmtId="3" fontId="25" fillId="0" borderId="35" xfId="0" applyNumberFormat="1" applyFont="1" applyFill="1" applyBorder="1" applyAlignment="1">
      <alignment horizontal="center"/>
    </xf>
    <xf numFmtId="3" fontId="25" fillId="0" borderId="0" xfId="0" applyNumberFormat="1" applyFont="1" applyFill="1" applyBorder="1" applyAlignment="1">
      <alignment horizontal="center"/>
    </xf>
    <xf numFmtId="0" fontId="27" fillId="0" borderId="0" xfId="0" applyFont="1" applyFill="1"/>
    <xf numFmtId="0" fontId="15" fillId="0" borderId="20" xfId="1" applyFont="1" applyFill="1" applyBorder="1" applyAlignment="1"/>
    <xf numFmtId="3" fontId="25" fillId="0" borderId="0" xfId="3" applyNumberFormat="1" applyFont="1" applyFill="1" applyBorder="1"/>
    <xf numFmtId="0" fontId="27" fillId="0" borderId="0" xfId="0" applyFont="1" applyBorder="1"/>
    <xf numFmtId="0" fontId="15" fillId="0" borderId="43" xfId="1" applyFont="1" applyFill="1" applyBorder="1" applyAlignment="1"/>
    <xf numFmtId="164" fontId="7" fillId="0" borderId="0" xfId="3" applyNumberFormat="1" applyFont="1" applyFill="1" applyBorder="1"/>
    <xf numFmtId="3" fontId="20" fillId="0" borderId="0" xfId="3" applyNumberFormat="1" applyFont="1" applyFill="1" applyBorder="1"/>
    <xf numFmtId="164" fontId="37" fillId="0" borderId="27" xfId="3" applyNumberFormat="1" applyFont="1" applyFill="1" applyBorder="1"/>
    <xf numFmtId="0" fontId="32" fillId="0" borderId="25" xfId="0" applyFont="1" applyBorder="1"/>
    <xf numFmtId="0" fontId="39" fillId="0" borderId="25" xfId="0" applyFont="1" applyBorder="1"/>
    <xf numFmtId="0" fontId="39" fillId="0" borderId="26" xfId="0" applyFont="1" applyBorder="1"/>
    <xf numFmtId="164" fontId="40" fillId="0" borderId="25" xfId="3" applyNumberFormat="1" applyFont="1" applyFill="1" applyBorder="1"/>
    <xf numFmtId="164" fontId="40" fillId="0" borderId="25" xfId="3" applyNumberFormat="1" applyFont="1" applyBorder="1"/>
    <xf numFmtId="164" fontId="37" fillId="0" borderId="17" xfId="3" applyNumberFormat="1" applyFont="1" applyFill="1" applyBorder="1"/>
    <xf numFmtId="164" fontId="40" fillId="0" borderId="17" xfId="3" applyNumberFormat="1" applyFont="1" applyBorder="1"/>
    <xf numFmtId="164" fontId="40" fillId="0" borderId="0" xfId="3" applyNumberFormat="1" applyFont="1"/>
    <xf numFmtId="0" fontId="32" fillId="0" borderId="0" xfId="0" applyFont="1"/>
    <xf numFmtId="0" fontId="39" fillId="0" borderId="0" xfId="0" applyFont="1"/>
    <xf numFmtId="3" fontId="40" fillId="0" borderId="25" xfId="3" applyNumberFormat="1" applyFont="1" applyBorder="1"/>
    <xf numFmtId="0" fontId="40" fillId="0" borderId="0" xfId="3" applyFont="1"/>
    <xf numFmtId="0" fontId="41" fillId="0" borderId="24" xfId="0" applyFont="1" applyBorder="1"/>
    <xf numFmtId="164" fontId="3" fillId="0" borderId="25" xfId="3" applyNumberFormat="1" applyFont="1" applyFill="1" applyBorder="1"/>
    <xf numFmtId="164" fontId="12" fillId="0" borderId="25" xfId="3" applyNumberFormat="1" applyFont="1" applyFill="1" applyBorder="1"/>
    <xf numFmtId="164" fontId="3" fillId="0" borderId="25" xfId="3" applyNumberFormat="1" applyFont="1" applyBorder="1"/>
    <xf numFmtId="164" fontId="3" fillId="0" borderId="17" xfId="3" applyNumberFormat="1" applyFont="1" applyBorder="1"/>
    <xf numFmtId="164" fontId="12" fillId="0" borderId="25" xfId="3" applyNumberFormat="1" applyFont="1" applyBorder="1"/>
    <xf numFmtId="164" fontId="4" fillId="0" borderId="32" xfId="3" applyNumberFormat="1" applyFont="1" applyFill="1" applyBorder="1"/>
    <xf numFmtId="164" fontId="3" fillId="0" borderId="0" xfId="3" applyNumberFormat="1" applyFont="1"/>
    <xf numFmtId="0" fontId="6" fillId="0" borderId="49" xfId="3" applyFont="1" applyFill="1" applyBorder="1" applyAlignment="1">
      <alignment horizontal="left"/>
    </xf>
    <xf numFmtId="49" fontId="6" fillId="0" borderId="60" xfId="3" applyNumberFormat="1" applyFont="1" applyFill="1" applyBorder="1" applyAlignment="1">
      <alignment horizontal="center"/>
    </xf>
    <xf numFmtId="164" fontId="4" fillId="2" borderId="48" xfId="3" applyNumberFormat="1" applyFont="1" applyFill="1" applyBorder="1"/>
    <xf numFmtId="164" fontId="3" fillId="0" borderId="8" xfId="3" applyNumberFormat="1" applyFont="1" applyBorder="1"/>
    <xf numFmtId="164" fontId="3" fillId="0" borderId="17" xfId="3" applyNumberFormat="1" applyFont="1" applyFill="1" applyBorder="1"/>
    <xf numFmtId="164" fontId="3" fillId="0" borderId="20" xfId="3" applyNumberFormat="1" applyFont="1" applyFill="1" applyBorder="1"/>
    <xf numFmtId="49" fontId="3" fillId="0" borderId="5" xfId="3" applyNumberFormat="1" applyFont="1" applyFill="1" applyBorder="1" applyAlignment="1">
      <alignment horizontal="center"/>
    </xf>
    <xf numFmtId="164" fontId="3" fillId="0" borderId="20" xfId="3" applyNumberFormat="1" applyFont="1" applyBorder="1"/>
    <xf numFmtId="164" fontId="3" fillId="0" borderId="5" xfId="3" applyNumberFormat="1" applyFont="1" applyBorder="1"/>
    <xf numFmtId="0" fontId="6" fillId="0" borderId="24" xfId="3" applyFont="1" applyFill="1" applyBorder="1" applyAlignment="1">
      <alignment horizontal="left"/>
    </xf>
    <xf numFmtId="164" fontId="3" fillId="0" borderId="15" xfId="3" applyNumberFormat="1" applyFont="1" applyFill="1" applyBorder="1"/>
    <xf numFmtId="164" fontId="3" fillId="0" borderId="27" xfId="3" applyNumberFormat="1" applyFont="1" applyBorder="1"/>
    <xf numFmtId="164" fontId="12" fillId="0" borderId="27" xfId="3" applyNumberFormat="1" applyFont="1" applyFill="1" applyBorder="1"/>
    <xf numFmtId="164" fontId="3" fillId="0" borderId="27" xfId="3" applyNumberFormat="1" applyFont="1" applyFill="1" applyBorder="1"/>
    <xf numFmtId="164" fontId="12" fillId="0" borderId="27" xfId="3" applyNumberFormat="1" applyFont="1" applyFill="1" applyBorder="1" applyAlignment="1">
      <alignment horizontal="right"/>
    </xf>
    <xf numFmtId="0" fontId="15" fillId="0" borderId="25" xfId="0" applyFont="1" applyBorder="1"/>
    <xf numFmtId="4" fontId="3" fillId="0" borderId="55" xfId="0" applyNumberFormat="1" applyFont="1" applyFill="1" applyBorder="1"/>
    <xf numFmtId="4" fontId="4" fillId="0" borderId="53" xfId="0" applyNumberFormat="1" applyFont="1" applyFill="1" applyBorder="1"/>
    <xf numFmtId="3" fontId="25" fillId="0" borderId="27" xfId="3" applyNumberFormat="1" applyFont="1" applyFill="1" applyBorder="1" applyAlignment="1">
      <alignment horizontal="right"/>
    </xf>
    <xf numFmtId="3" fontId="20" fillId="0" borderId="48" xfId="3" applyNumberFormat="1" applyFont="1" applyFill="1" applyBorder="1"/>
    <xf numFmtId="4" fontId="3" fillId="0" borderId="21" xfId="0" applyNumberFormat="1" applyFont="1" applyFill="1" applyBorder="1"/>
    <xf numFmtId="0" fontId="21" fillId="0" borderId="25" xfId="0" applyFont="1" applyBorder="1"/>
    <xf numFmtId="0" fontId="21" fillId="0" borderId="26" xfId="0" applyFont="1" applyBorder="1"/>
    <xf numFmtId="4" fontId="4" fillId="0" borderId="48" xfId="0" applyNumberFormat="1" applyFont="1" applyFill="1" applyBorder="1"/>
    <xf numFmtId="0" fontId="21" fillId="0" borderId="20" xfId="0" applyFont="1" applyBorder="1"/>
    <xf numFmtId="0" fontId="21" fillId="0" borderId="55" xfId="0" applyFont="1" applyBorder="1"/>
    <xf numFmtId="4" fontId="20" fillId="0" borderId="32" xfId="0" applyNumberFormat="1" applyFont="1" applyBorder="1"/>
    <xf numFmtId="3" fontId="25" fillId="0" borderId="27" xfId="3" applyNumberFormat="1" applyFont="1" applyFill="1" applyBorder="1"/>
    <xf numFmtId="164" fontId="7" fillId="0" borderId="8" xfId="3" applyNumberFormat="1" applyFont="1" applyFill="1" applyBorder="1"/>
    <xf numFmtId="164" fontId="11" fillId="0" borderId="25" xfId="3" applyNumberFormat="1" applyFont="1" applyFill="1" applyBorder="1" applyAlignment="1">
      <alignment horizontal="right"/>
    </xf>
    <xf numFmtId="3" fontId="25" fillId="0" borderId="25" xfId="3" applyNumberFormat="1" applyFont="1" applyFill="1" applyBorder="1"/>
    <xf numFmtId="0" fontId="15" fillId="0" borderId="17" xfId="0" applyFont="1" applyBorder="1"/>
    <xf numFmtId="0" fontId="21" fillId="0" borderId="17" xfId="0" applyFont="1" applyBorder="1"/>
    <xf numFmtId="0" fontId="21" fillId="0" borderId="44" xfId="0" applyFont="1" applyBorder="1"/>
    <xf numFmtId="4" fontId="15" fillId="0" borderId="45" xfId="0" applyNumberFormat="1" applyFont="1" applyFill="1" applyBorder="1"/>
    <xf numFmtId="4" fontId="15" fillId="0" borderId="9" xfId="0" applyNumberFormat="1" applyFont="1" applyFill="1" applyBorder="1"/>
    <xf numFmtId="3" fontId="15" fillId="0" borderId="25" xfId="0" applyNumberFormat="1" applyFont="1" applyBorder="1"/>
    <xf numFmtId="4" fontId="15" fillId="0" borderId="21" xfId="0" applyNumberFormat="1" applyFont="1" applyFill="1" applyBorder="1"/>
    <xf numFmtId="4" fontId="15" fillId="0" borderId="55" xfId="0" applyNumberFormat="1" applyFont="1" applyFill="1" applyBorder="1"/>
    <xf numFmtId="3" fontId="25" fillId="0" borderId="25" xfId="3" applyNumberFormat="1" applyFont="1" applyFill="1" applyBorder="1" applyAlignment="1">
      <alignment horizontal="right"/>
    </xf>
    <xf numFmtId="0" fontId="26" fillId="0" borderId="25" xfId="0" applyFont="1" applyBorder="1"/>
    <xf numFmtId="0" fontId="26" fillId="0" borderId="26" xfId="0" applyFont="1" applyBorder="1"/>
    <xf numFmtId="3" fontId="20" fillId="0" borderId="8" xfId="3" applyNumberFormat="1" applyFont="1" applyFill="1" applyBorder="1"/>
    <xf numFmtId="4" fontId="4" fillId="0" borderId="45" xfId="0" applyNumberFormat="1" applyFont="1" applyFill="1" applyBorder="1"/>
    <xf numFmtId="4" fontId="4" fillId="0" borderId="9" xfId="0" applyNumberFormat="1" applyFont="1" applyFill="1" applyBorder="1"/>
    <xf numFmtId="4" fontId="3" fillId="0" borderId="45" xfId="0" applyNumberFormat="1" applyFont="1" applyFill="1" applyBorder="1"/>
    <xf numFmtId="4" fontId="3" fillId="0" borderId="9" xfId="0" applyNumberFormat="1" applyFont="1" applyFill="1" applyBorder="1"/>
    <xf numFmtId="164" fontId="7" fillId="0" borderId="32" xfId="3" applyNumberFormat="1" applyFont="1" applyFill="1" applyBorder="1"/>
    <xf numFmtId="3" fontId="20" fillId="0" borderId="32" xfId="3" applyNumberFormat="1" applyFont="1" applyFill="1" applyBorder="1"/>
    <xf numFmtId="3" fontId="15" fillId="0" borderId="17" xfId="0" applyNumberFormat="1" applyFont="1" applyBorder="1"/>
    <xf numFmtId="4" fontId="29" fillId="0" borderId="55" xfId="0" applyNumberFormat="1" applyFont="1" applyFill="1" applyBorder="1"/>
    <xf numFmtId="0" fontId="18" fillId="0" borderId="25" xfId="0" applyFont="1" applyBorder="1"/>
    <xf numFmtId="4" fontId="29" fillId="0" borderId="21" xfId="0" applyNumberFormat="1" applyFont="1" applyFill="1" applyBorder="1"/>
    <xf numFmtId="4" fontId="3" fillId="0" borderId="29" xfId="0" applyNumberFormat="1" applyFont="1" applyFill="1" applyBorder="1"/>
    <xf numFmtId="4" fontId="3" fillId="0" borderId="6" xfId="0" applyNumberFormat="1" applyFont="1" applyFill="1" applyBorder="1"/>
    <xf numFmtId="0" fontId="21" fillId="0" borderId="18" xfId="0" applyFont="1" applyBorder="1"/>
    <xf numFmtId="164" fontId="11" fillId="0" borderId="20" xfId="3" applyNumberFormat="1" applyFont="1" applyFill="1" applyBorder="1"/>
    <xf numFmtId="4" fontId="3" fillId="0" borderId="12" xfId="1" applyNumberFormat="1" applyFont="1" applyFill="1" applyBorder="1" applyAlignment="1">
      <alignment vertical="center"/>
    </xf>
    <xf numFmtId="4" fontId="3" fillId="0" borderId="55" xfId="1" applyNumberFormat="1" applyFont="1" applyFill="1" applyBorder="1" applyAlignment="1">
      <alignment vertical="center"/>
    </xf>
    <xf numFmtId="3" fontId="15" fillId="0" borderId="21" xfId="3" applyNumberFormat="1" applyFont="1" applyBorder="1"/>
    <xf numFmtId="164" fontId="12" fillId="0" borderId="21" xfId="3" applyNumberFormat="1" applyFont="1" applyBorder="1"/>
    <xf numFmtId="3" fontId="25" fillId="0" borderId="21" xfId="3" applyNumberFormat="1" applyFont="1" applyBorder="1"/>
    <xf numFmtId="0" fontId="21" fillId="0" borderId="5" xfId="0" applyFont="1" applyBorder="1"/>
    <xf numFmtId="4" fontId="3" fillId="0" borderId="27" xfId="0" applyNumberFormat="1" applyFont="1" applyFill="1" applyBorder="1"/>
    <xf numFmtId="4" fontId="3" fillId="0" borderId="26" xfId="0" applyNumberFormat="1" applyFont="1" applyFill="1" applyBorder="1"/>
    <xf numFmtId="4" fontId="20" fillId="0" borderId="8" xfId="0" applyNumberFormat="1" applyFont="1" applyBorder="1"/>
    <xf numFmtId="164" fontId="4" fillId="0" borderId="32" xfId="3" applyNumberFormat="1" applyFont="1" applyBorder="1"/>
    <xf numFmtId="3" fontId="20" fillId="0" borderId="32" xfId="3" applyNumberFormat="1" applyFont="1" applyBorder="1"/>
    <xf numFmtId="164" fontId="3" fillId="0" borderId="27" xfId="0" applyNumberFormat="1" applyFont="1" applyFill="1" applyBorder="1" applyAlignment="1">
      <alignment horizontal="right"/>
    </xf>
    <xf numFmtId="164" fontId="25" fillId="0" borderId="15" xfId="0" applyNumberFormat="1" applyFont="1" applyFill="1" applyBorder="1"/>
    <xf numFmtId="164" fontId="25" fillId="0" borderId="29" xfId="3" applyNumberFormat="1" applyFont="1" applyFill="1" applyBorder="1"/>
    <xf numFmtId="4" fontId="12" fillId="0" borderId="29" xfId="0" applyNumberFormat="1" applyFont="1" applyFill="1" applyBorder="1"/>
    <xf numFmtId="4" fontId="12" fillId="0" borderId="6" xfId="0" applyNumberFormat="1" applyFont="1" applyFill="1" applyBorder="1"/>
    <xf numFmtId="3" fontId="12" fillId="2" borderId="25" xfId="3" applyNumberFormat="1" applyFont="1" applyFill="1" applyBorder="1"/>
    <xf numFmtId="164" fontId="12" fillId="2" borderId="25" xfId="3" applyNumberFormat="1" applyFont="1" applyFill="1" applyBorder="1"/>
    <xf numFmtId="3" fontId="25" fillId="2" borderId="25" xfId="3" applyNumberFormat="1" applyFont="1" applyFill="1" applyBorder="1"/>
    <xf numFmtId="4" fontId="12" fillId="2" borderId="21" xfId="0" applyNumberFormat="1" applyFont="1" applyFill="1" applyBorder="1"/>
    <xf numFmtId="4" fontId="12" fillId="2" borderId="55" xfId="0" applyNumberFormat="1" applyFont="1" applyFill="1" applyBorder="1"/>
    <xf numFmtId="4" fontId="12" fillId="0" borderId="15" xfId="0" applyNumberFormat="1" applyFont="1" applyFill="1" applyBorder="1"/>
    <xf numFmtId="4" fontId="12" fillId="0" borderId="44" xfId="0" applyNumberFormat="1" applyFont="1" applyFill="1" applyBorder="1"/>
    <xf numFmtId="0" fontId="6" fillId="0" borderId="4" xfId="3" applyFont="1" applyFill="1" applyBorder="1" applyAlignment="1">
      <alignment horizontal="center"/>
    </xf>
    <xf numFmtId="49" fontId="15" fillId="0" borderId="22" xfId="3" applyNumberFormat="1" applyFont="1" applyFill="1" applyBorder="1" applyAlignment="1" applyProtection="1">
      <alignment horizontal="center"/>
      <protection locked="0"/>
    </xf>
    <xf numFmtId="0" fontId="25" fillId="0" borderId="5" xfId="3" applyFont="1" applyFill="1" applyBorder="1"/>
    <xf numFmtId="0" fontId="15" fillId="0" borderId="5" xfId="3" applyFont="1" applyFill="1" applyBorder="1"/>
    <xf numFmtId="0" fontId="18" fillId="0" borderId="0" xfId="3" applyFont="1" applyFill="1" applyBorder="1"/>
    <xf numFmtId="164" fontId="15" fillId="0" borderId="15" xfId="3" applyNumberFormat="1" applyFont="1" applyFill="1" applyBorder="1"/>
    <xf numFmtId="0" fontId="27" fillId="0" borderId="17" xfId="0" applyFont="1" applyBorder="1"/>
    <xf numFmtId="0" fontId="0" fillId="0" borderId="17" xfId="0" applyBorder="1"/>
    <xf numFmtId="0" fontId="0" fillId="0" borderId="44" xfId="0" applyBorder="1"/>
    <xf numFmtId="164" fontId="15" fillId="0" borderId="21" xfId="3" applyNumberFormat="1" applyFont="1" applyFill="1" applyBorder="1"/>
    <xf numFmtId="164" fontId="25" fillId="0" borderId="21" xfId="3" applyNumberFormat="1" applyFont="1" applyFill="1" applyBorder="1"/>
    <xf numFmtId="164" fontId="15" fillId="0" borderId="27" xfId="3" applyNumberFormat="1" applyFont="1" applyFill="1" applyBorder="1"/>
    <xf numFmtId="164" fontId="7" fillId="0" borderId="48" xfId="3" applyNumberFormat="1" applyFont="1" applyFill="1" applyBorder="1"/>
    <xf numFmtId="164" fontId="11" fillId="0" borderId="27" xfId="3" applyNumberFormat="1" applyFont="1" applyFill="1" applyBorder="1" applyAlignment="1">
      <alignment horizontal="right"/>
    </xf>
    <xf numFmtId="0" fontId="6" fillId="0" borderId="16" xfId="3" applyFont="1" applyFill="1" applyBorder="1"/>
    <xf numFmtId="3" fontId="3" fillId="0" borderId="27" xfId="3" applyNumberFormat="1" applyFont="1" applyFill="1" applyBorder="1"/>
    <xf numFmtId="3" fontId="15" fillId="0" borderId="25" xfId="1" applyNumberFormat="1" applyFont="1" applyBorder="1"/>
    <xf numFmtId="3" fontId="3" fillId="0" borderId="15" xfId="3" applyNumberFormat="1" applyFont="1" applyFill="1" applyBorder="1"/>
    <xf numFmtId="3" fontId="15" fillId="0" borderId="17" xfId="1" applyNumberFormat="1" applyFont="1" applyBorder="1"/>
    <xf numFmtId="164" fontId="4" fillId="0" borderId="48" xfId="3" applyNumberFormat="1" applyFont="1" applyBorder="1" applyAlignment="1">
      <alignment horizontal="right" vertical="center"/>
    </xf>
    <xf numFmtId="3" fontId="20" fillId="0" borderId="48" xfId="3" applyNumberFormat="1" applyFont="1" applyBorder="1" applyAlignment="1">
      <alignment horizontal="right" vertical="center"/>
    </xf>
    <xf numFmtId="4" fontId="3" fillId="0" borderId="15" xfId="0" applyNumberFormat="1" applyFont="1" applyFill="1" applyBorder="1"/>
    <xf numFmtId="4" fontId="3" fillId="0" borderId="44" xfId="0" applyNumberFormat="1" applyFont="1" applyFill="1" applyBorder="1"/>
    <xf numFmtId="0" fontId="27" fillId="0" borderId="24" xfId="0" applyFont="1" applyBorder="1"/>
    <xf numFmtId="164" fontId="45" fillId="0" borderId="25" xfId="3" applyNumberFormat="1" applyFont="1" applyBorder="1"/>
    <xf numFmtId="164" fontId="46" fillId="0" borderId="25" xfId="3" applyNumberFormat="1" applyFont="1" applyFill="1" applyBorder="1"/>
    <xf numFmtId="164" fontId="45" fillId="0" borderId="25" xfId="3" applyNumberFormat="1" applyFont="1" applyFill="1" applyBorder="1"/>
    <xf numFmtId="164" fontId="45" fillId="0" borderId="16" xfId="3" applyNumberFormat="1" applyFont="1" applyBorder="1"/>
    <xf numFmtId="3" fontId="35" fillId="0" borderId="23" xfId="3" applyNumberFormat="1" applyFont="1" applyFill="1" applyBorder="1"/>
    <xf numFmtId="4" fontId="46" fillId="0" borderId="21" xfId="0" applyNumberFormat="1" applyFont="1" applyFill="1" applyBorder="1"/>
    <xf numFmtId="4" fontId="46" fillId="0" borderId="55" xfId="0" applyNumberFormat="1" applyFont="1" applyFill="1" applyBorder="1"/>
    <xf numFmtId="4" fontId="45" fillId="0" borderId="21" xfId="0" applyNumberFormat="1" applyFont="1" applyFill="1" applyBorder="1"/>
    <xf numFmtId="4" fontId="45" fillId="0" borderId="55" xfId="0" applyNumberFormat="1" applyFont="1" applyFill="1" applyBorder="1"/>
    <xf numFmtId="0" fontId="0" fillId="0" borderId="25" xfId="0" applyFont="1" applyBorder="1"/>
    <xf numFmtId="0" fontId="0" fillId="0" borderId="26" xfId="0" applyFont="1" applyBorder="1"/>
    <xf numFmtId="0" fontId="0" fillId="0" borderId="21" xfId="0" applyFont="1" applyBorder="1"/>
    <xf numFmtId="4" fontId="47" fillId="0" borderId="48" xfId="0" applyNumberFormat="1" applyFont="1" applyFill="1" applyBorder="1"/>
    <xf numFmtId="4" fontId="47" fillId="0" borderId="53" xfId="0" applyNumberFormat="1" applyFont="1" applyFill="1" applyBorder="1"/>
    <xf numFmtId="4" fontId="12" fillId="0" borderId="26" xfId="0" applyNumberFormat="1" applyFont="1" applyFill="1" applyBorder="1"/>
    <xf numFmtId="0" fontId="3" fillId="0" borderId="17" xfId="3" applyFont="1" applyFill="1" applyBorder="1"/>
    <xf numFmtId="0" fontId="3" fillId="0" borderId="20" xfId="3" applyFont="1" applyFill="1" applyBorder="1"/>
    <xf numFmtId="49" fontId="3" fillId="0" borderId="17" xfId="3" applyNumberFormat="1" applyFont="1" applyFill="1" applyBorder="1" applyAlignment="1">
      <alignment horizontal="center"/>
    </xf>
    <xf numFmtId="49" fontId="3" fillId="0" borderId="20" xfId="3" applyNumberFormat="1" applyFont="1" applyFill="1" applyBorder="1" applyAlignment="1">
      <alignment horizontal="center"/>
    </xf>
    <xf numFmtId="4" fontId="3" fillId="0" borderId="17" xfId="0" applyNumberFormat="1" applyFont="1" applyFill="1" applyBorder="1"/>
    <xf numFmtId="0" fontId="12" fillId="0" borderId="4" xfId="3" applyFont="1" applyFill="1" applyBorder="1"/>
    <xf numFmtId="0" fontId="3" fillId="0" borderId="5" xfId="3" applyFont="1" applyFill="1" applyBorder="1"/>
    <xf numFmtId="0" fontId="3" fillId="0" borderId="29" xfId="3" applyBorder="1"/>
    <xf numFmtId="164" fontId="3" fillId="0" borderId="29" xfId="3" applyNumberFormat="1" applyFont="1" applyBorder="1"/>
    <xf numFmtId="0" fontId="15" fillId="0" borderId="5" xfId="0" applyFont="1" applyBorder="1"/>
    <xf numFmtId="0" fontId="21" fillId="0" borderId="6" xfId="0" applyFont="1" applyBorder="1"/>
    <xf numFmtId="0" fontId="12" fillId="0" borderId="10" xfId="3" applyFont="1" applyFill="1" applyBorder="1"/>
    <xf numFmtId="4" fontId="3" fillId="0" borderId="5" xfId="0" applyNumberFormat="1" applyFont="1" applyFill="1" applyBorder="1"/>
    <xf numFmtId="3" fontId="12" fillId="0" borderId="23" xfId="3" applyNumberFormat="1" applyFont="1" applyFill="1" applyBorder="1"/>
    <xf numFmtId="0" fontId="36" fillId="0" borderId="8" xfId="3" applyFont="1" applyFill="1" applyBorder="1"/>
    <xf numFmtId="0" fontId="3" fillId="0" borderId="45" xfId="3" applyBorder="1"/>
    <xf numFmtId="164" fontId="3" fillId="0" borderId="45" xfId="3" applyNumberFormat="1" applyFont="1" applyBorder="1"/>
    <xf numFmtId="0" fontId="3" fillId="0" borderId="21" xfId="3" applyFill="1" applyBorder="1"/>
    <xf numFmtId="164" fontId="3" fillId="0" borderId="21" xfId="3" applyNumberFormat="1" applyFont="1" applyFill="1" applyBorder="1"/>
    <xf numFmtId="0" fontId="4" fillId="0" borderId="17" xfId="3" applyFont="1" applyFill="1" applyBorder="1" applyAlignment="1">
      <alignment horizontal="center"/>
    </xf>
    <xf numFmtId="0" fontId="4" fillId="0" borderId="19" xfId="3" applyFont="1" applyFill="1" applyBorder="1" applyAlignment="1">
      <alignment horizontal="left"/>
    </xf>
    <xf numFmtId="4" fontId="3" fillId="0" borderId="18" xfId="0" applyNumberFormat="1" applyFont="1" applyFill="1" applyBorder="1"/>
    <xf numFmtId="0" fontId="18" fillId="0" borderId="20" xfId="0" applyFont="1" applyBorder="1"/>
    <xf numFmtId="49" fontId="29" fillId="0" borderId="17" xfId="3" applyNumberFormat="1" applyFont="1" applyFill="1" applyBorder="1" applyAlignment="1">
      <alignment horizontal="center"/>
    </xf>
    <xf numFmtId="49" fontId="17" fillId="0" borderId="28" xfId="3" applyNumberFormat="1" applyFont="1" applyFill="1" applyBorder="1" applyAlignment="1">
      <alignment horizontal="left"/>
    </xf>
    <xf numFmtId="49" fontId="3" fillId="2" borderId="20" xfId="3" applyNumberFormat="1" applyFont="1" applyFill="1" applyBorder="1"/>
    <xf numFmtId="3" fontId="3" fillId="2" borderId="25" xfId="3" applyNumberFormat="1" applyFill="1" applyBorder="1"/>
    <xf numFmtId="164" fontId="3" fillId="2" borderId="25" xfId="3" applyNumberFormat="1" applyFont="1" applyFill="1" applyBorder="1"/>
    <xf numFmtId="3" fontId="15" fillId="2" borderId="25" xfId="0" applyNumberFormat="1" applyFont="1" applyFill="1" applyBorder="1"/>
    <xf numFmtId="0" fontId="3" fillId="2" borderId="25" xfId="3" applyFill="1" applyBorder="1"/>
    <xf numFmtId="164" fontId="40" fillId="2" borderId="25" xfId="3" applyNumberFormat="1" applyFont="1" applyFill="1" applyBorder="1"/>
    <xf numFmtId="3" fontId="3" fillId="2" borderId="50" xfId="3" applyNumberFormat="1" applyFill="1" applyBorder="1"/>
    <xf numFmtId="164" fontId="3" fillId="2" borderId="50" xfId="3" applyNumberFormat="1" applyFont="1" applyFill="1" applyBorder="1"/>
    <xf numFmtId="3" fontId="15" fillId="2" borderId="50" xfId="0" applyNumberFormat="1" applyFont="1" applyFill="1" applyBorder="1"/>
    <xf numFmtId="0" fontId="15" fillId="2" borderId="25" xfId="0" applyFont="1" applyFill="1" applyBorder="1"/>
    <xf numFmtId="4" fontId="3" fillId="2" borderId="21" xfId="0" applyNumberFormat="1" applyFont="1" applyFill="1" applyBorder="1"/>
    <xf numFmtId="4" fontId="29" fillId="2" borderId="55" xfId="0" applyNumberFormat="1" applyFont="1" applyFill="1" applyBorder="1"/>
    <xf numFmtId="3" fontId="29" fillId="2" borderId="25" xfId="3" applyNumberFormat="1" applyFont="1" applyFill="1" applyBorder="1"/>
    <xf numFmtId="164" fontId="29" fillId="2" borderId="25" xfId="3" applyNumberFormat="1" applyFont="1" applyFill="1" applyBorder="1"/>
    <xf numFmtId="0" fontId="18" fillId="2" borderId="25" xfId="0" applyFont="1" applyFill="1" applyBorder="1"/>
    <xf numFmtId="4" fontId="29" fillId="2" borderId="21" xfId="0" applyNumberFormat="1" applyFont="1" applyFill="1" applyBorder="1"/>
    <xf numFmtId="3" fontId="3" fillId="2" borderId="20" xfId="3" applyNumberFormat="1" applyFill="1" applyBorder="1"/>
    <xf numFmtId="164" fontId="3" fillId="2" borderId="20" xfId="3" applyNumberFormat="1" applyFont="1" applyFill="1" applyBorder="1"/>
    <xf numFmtId="3" fontId="15" fillId="2" borderId="24" xfId="0" applyNumberFormat="1" applyFont="1" applyFill="1" applyBorder="1"/>
    <xf numFmtId="0" fontId="15" fillId="2" borderId="24" xfId="0" applyFont="1" applyFill="1" applyBorder="1"/>
    <xf numFmtId="1" fontId="11" fillId="2" borderId="25" xfId="3" applyNumberFormat="1" applyFont="1" applyFill="1" applyBorder="1"/>
    <xf numFmtId="1" fontId="25" fillId="2" borderId="25" xfId="3" applyNumberFormat="1" applyFont="1" applyFill="1" applyBorder="1"/>
    <xf numFmtId="0" fontId="3" fillId="2" borderId="17" xfId="3" applyFill="1" applyBorder="1"/>
    <xf numFmtId="0" fontId="15" fillId="2" borderId="17" xfId="0" applyFont="1" applyFill="1" applyBorder="1"/>
    <xf numFmtId="0" fontId="3" fillId="2" borderId="20" xfId="3" applyFill="1" applyBorder="1"/>
    <xf numFmtId="0" fontId="15" fillId="2" borderId="20" xfId="0" applyFont="1" applyFill="1" applyBorder="1"/>
    <xf numFmtId="0" fontId="3" fillId="2" borderId="5" xfId="3" applyFill="1" applyBorder="1"/>
    <xf numFmtId="164" fontId="3" fillId="2" borderId="5" xfId="3" applyNumberFormat="1" applyFont="1" applyFill="1" applyBorder="1"/>
    <xf numFmtId="164" fontId="3" fillId="2" borderId="11" xfId="3" applyNumberFormat="1" applyFont="1" applyFill="1" applyBorder="1"/>
    <xf numFmtId="4" fontId="3" fillId="2" borderId="55" xfId="0" applyNumberFormat="1" applyFont="1" applyFill="1" applyBorder="1"/>
    <xf numFmtId="3" fontId="3" fillId="2" borderId="24" xfId="3" applyNumberFormat="1" applyFill="1" applyBorder="1"/>
    <xf numFmtId="164" fontId="3" fillId="2" borderId="0" xfId="3" applyNumberFormat="1" applyFont="1" applyFill="1" applyBorder="1"/>
    <xf numFmtId="164" fontId="3" fillId="2" borderId="23" xfId="3" applyNumberFormat="1" applyFont="1" applyFill="1" applyBorder="1"/>
    <xf numFmtId="4" fontId="3" fillId="2" borderId="27" xfId="0" applyNumberFormat="1" applyFont="1" applyFill="1" applyBorder="1"/>
    <xf numFmtId="4" fontId="3" fillId="2" borderId="26" xfId="0" applyNumberFormat="1" applyFont="1" applyFill="1" applyBorder="1"/>
    <xf numFmtId="3" fontId="3" fillId="2" borderId="49" xfId="3" applyNumberFormat="1" applyFill="1" applyBorder="1"/>
    <xf numFmtId="164" fontId="3" fillId="2" borderId="39" xfId="3" applyNumberFormat="1" applyFont="1" applyFill="1" applyBorder="1"/>
    <xf numFmtId="3" fontId="15" fillId="2" borderId="8" xfId="0" applyNumberFormat="1" applyFont="1" applyFill="1" applyBorder="1"/>
    <xf numFmtId="4" fontId="3" fillId="2" borderId="45" xfId="0" applyNumberFormat="1" applyFont="1" applyFill="1" applyBorder="1"/>
    <xf numFmtId="4" fontId="3" fillId="2" borderId="9" xfId="0" applyNumberFormat="1" applyFont="1" applyFill="1" applyBorder="1"/>
    <xf numFmtId="3" fontId="3" fillId="2" borderId="5" xfId="3" applyNumberFormat="1" applyFill="1" applyBorder="1"/>
    <xf numFmtId="3" fontId="15" fillId="2" borderId="5" xfId="0" applyNumberFormat="1" applyFont="1" applyFill="1" applyBorder="1"/>
    <xf numFmtId="0" fontId="21" fillId="2" borderId="5" xfId="0" applyFont="1" applyFill="1" applyBorder="1"/>
    <xf numFmtId="0" fontId="21" fillId="2" borderId="18" xfId="0" applyFont="1" applyFill="1" applyBorder="1"/>
    <xf numFmtId="3" fontId="15" fillId="2" borderId="20" xfId="0" applyNumberFormat="1" applyFont="1" applyFill="1" applyBorder="1"/>
    <xf numFmtId="4" fontId="15" fillId="2" borderId="21" xfId="0" applyNumberFormat="1" applyFont="1" applyFill="1" applyBorder="1"/>
    <xf numFmtId="4" fontId="15" fillId="2" borderId="55" xfId="0" applyNumberFormat="1" applyFont="1" applyFill="1" applyBorder="1"/>
    <xf numFmtId="3" fontId="48" fillId="0" borderId="21" xfId="3" applyNumberFormat="1" applyFont="1" applyBorder="1"/>
    <xf numFmtId="164" fontId="48" fillId="0" borderId="21" xfId="3" applyNumberFormat="1" applyFont="1" applyBorder="1"/>
    <xf numFmtId="3" fontId="49" fillId="0" borderId="21" xfId="3" applyNumberFormat="1" applyFont="1" applyBorder="1"/>
    <xf numFmtId="4" fontId="48" fillId="0" borderId="21" xfId="0" applyNumberFormat="1" applyFont="1" applyFill="1" applyBorder="1"/>
    <xf numFmtId="49" fontId="12" fillId="0" borderId="60" xfId="3" applyNumberFormat="1" applyFont="1" applyFill="1" applyBorder="1" applyAlignment="1">
      <alignment horizontal="center"/>
    </xf>
    <xf numFmtId="0" fontId="17" fillId="0" borderId="23" xfId="3" applyFont="1" applyFill="1" applyBorder="1"/>
    <xf numFmtId="49" fontId="11" fillId="0" borderId="5" xfId="3" applyNumberFormat="1" applyFont="1" applyFill="1" applyBorder="1" applyAlignment="1" applyProtection="1">
      <alignment horizontal="center"/>
      <protection locked="0"/>
    </xf>
    <xf numFmtId="4" fontId="3" fillId="0" borderId="11" xfId="1" applyNumberFormat="1" applyFont="1" applyFill="1" applyBorder="1" applyAlignment="1">
      <alignment vertical="center"/>
    </xf>
    <xf numFmtId="49" fontId="11" fillId="0" borderId="60" xfId="3" applyNumberFormat="1" applyFont="1" applyFill="1" applyBorder="1" applyAlignment="1">
      <alignment horizontal="center"/>
    </xf>
    <xf numFmtId="49" fontId="11" fillId="0" borderId="25" xfId="3" applyNumberFormat="1" applyFont="1" applyFill="1" applyBorder="1" applyAlignment="1" applyProtection="1">
      <alignment horizontal="center"/>
      <protection locked="0"/>
    </xf>
    <xf numFmtId="0" fontId="7" fillId="0" borderId="30" xfId="3" applyFont="1" applyFill="1" applyBorder="1" applyAlignment="1"/>
    <xf numFmtId="0" fontId="7" fillId="0" borderId="46" xfId="3" applyFont="1" applyFill="1" applyBorder="1" applyAlignment="1"/>
    <xf numFmtId="0" fontId="7" fillId="0" borderId="61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0" fontId="7" fillId="0" borderId="0" xfId="1" applyFont="1" applyBorder="1" applyAlignment="1"/>
    <xf numFmtId="3" fontId="12" fillId="0" borderId="21" xfId="3" applyNumberFormat="1" applyFont="1" applyFill="1" applyBorder="1"/>
    <xf numFmtId="164" fontId="12" fillId="0" borderId="21" xfId="3" applyNumberFormat="1" applyFont="1" applyFill="1" applyBorder="1"/>
    <xf numFmtId="4" fontId="12" fillId="0" borderId="12" xfId="1" applyNumberFormat="1" applyFont="1" applyFill="1" applyBorder="1" applyAlignment="1">
      <alignment vertical="center"/>
    </xf>
    <xf numFmtId="4" fontId="12" fillId="0" borderId="55" xfId="1" applyNumberFormat="1" applyFont="1" applyFill="1" applyBorder="1" applyAlignment="1">
      <alignment vertical="center"/>
    </xf>
    <xf numFmtId="0" fontId="6" fillId="0" borderId="64" xfId="3" applyFont="1" applyFill="1" applyBorder="1" applyAlignment="1">
      <alignment horizontal="center"/>
    </xf>
    <xf numFmtId="49" fontId="6" fillId="0" borderId="58" xfId="3" applyNumberFormat="1" applyFont="1" applyFill="1" applyBorder="1" applyAlignment="1" applyProtection="1">
      <alignment horizontal="center"/>
      <protection locked="0"/>
    </xf>
    <xf numFmtId="0" fontId="6" fillId="0" borderId="50" xfId="3" applyNumberFormat="1" applyFont="1" applyFill="1" applyBorder="1" applyAlignment="1">
      <alignment horizontal="left"/>
    </xf>
    <xf numFmtId="0" fontId="6" fillId="0" borderId="59" xfId="3" applyFont="1" applyFill="1" applyBorder="1"/>
    <xf numFmtId="3" fontId="3" fillId="0" borderId="51" xfId="0" applyNumberFormat="1" applyFont="1" applyFill="1" applyBorder="1" applyAlignment="1">
      <alignment horizontal="right"/>
    </xf>
    <xf numFmtId="164" fontId="3" fillId="0" borderId="51" xfId="0" applyNumberFormat="1" applyFont="1" applyFill="1" applyBorder="1" applyAlignment="1">
      <alignment horizontal="right"/>
    </xf>
    <xf numFmtId="4" fontId="3" fillId="0" borderId="58" xfId="1" applyNumberFormat="1" applyFont="1" applyFill="1" applyBorder="1" applyAlignment="1">
      <alignment vertical="center"/>
    </xf>
    <xf numFmtId="4" fontId="3" fillId="0" borderId="52" xfId="1" applyNumberFormat="1" applyFont="1" applyFill="1" applyBorder="1" applyAlignment="1">
      <alignment vertical="center"/>
    </xf>
    <xf numFmtId="0" fontId="50" fillId="0" borderId="35" xfId="3" applyFont="1" applyFill="1" applyBorder="1" applyAlignment="1">
      <alignment horizontal="center"/>
    </xf>
    <xf numFmtId="49" fontId="50" fillId="0" borderId="35" xfId="3" applyNumberFormat="1" applyFont="1" applyFill="1" applyBorder="1" applyAlignment="1" applyProtection="1">
      <alignment horizontal="center"/>
      <protection locked="0"/>
    </xf>
    <xf numFmtId="0" fontId="50" fillId="0" borderId="35" xfId="3" applyNumberFormat="1" applyFont="1" applyFill="1" applyBorder="1" applyAlignment="1">
      <alignment horizontal="left"/>
    </xf>
    <xf numFmtId="0" fontId="50" fillId="0" borderId="35" xfId="3" applyFont="1" applyFill="1" applyBorder="1"/>
    <xf numFmtId="3" fontId="51" fillId="0" borderId="35" xfId="0" applyNumberFormat="1" applyFont="1" applyFill="1" applyBorder="1" applyAlignment="1">
      <alignment horizontal="right"/>
    </xf>
    <xf numFmtId="164" fontId="51" fillId="0" borderId="35" xfId="0" applyNumberFormat="1" applyFont="1" applyFill="1" applyBorder="1" applyAlignment="1">
      <alignment horizontal="right"/>
    </xf>
    <xf numFmtId="3" fontId="52" fillId="0" borderId="35" xfId="0" applyNumberFormat="1" applyFont="1" applyFill="1" applyBorder="1" applyAlignment="1">
      <alignment horizontal="right"/>
    </xf>
    <xf numFmtId="4" fontId="51" fillId="0" borderId="35" xfId="1" applyNumberFormat="1" applyFont="1" applyFill="1" applyBorder="1" applyAlignment="1">
      <alignment vertical="center"/>
    </xf>
    <xf numFmtId="0" fontId="50" fillId="0" borderId="0" xfId="3" applyFont="1" applyFill="1" applyBorder="1" applyAlignment="1">
      <alignment horizontal="center"/>
    </xf>
    <xf numFmtId="49" fontId="50" fillId="0" borderId="0" xfId="3" applyNumberFormat="1" applyFont="1" applyFill="1" applyBorder="1" applyAlignment="1" applyProtection="1">
      <alignment horizontal="center"/>
      <protection locked="0"/>
    </xf>
    <xf numFmtId="0" fontId="50" fillId="0" borderId="0" xfId="3" applyNumberFormat="1" applyFont="1" applyFill="1" applyBorder="1" applyAlignment="1">
      <alignment horizontal="left"/>
    </xf>
    <xf numFmtId="0" fontId="50" fillId="0" borderId="0" xfId="3" applyFont="1" applyFill="1" applyBorder="1"/>
    <xf numFmtId="3" fontId="51" fillId="0" borderId="0" xfId="0" applyNumberFormat="1" applyFont="1" applyFill="1" applyBorder="1" applyAlignment="1">
      <alignment horizontal="right"/>
    </xf>
    <xf numFmtId="164" fontId="51" fillId="0" borderId="0" xfId="0" applyNumberFormat="1" applyFont="1" applyFill="1" applyBorder="1" applyAlignment="1">
      <alignment horizontal="right"/>
    </xf>
    <xf numFmtId="3" fontId="52" fillId="0" borderId="0" xfId="0" applyNumberFormat="1" applyFont="1" applyFill="1" applyBorder="1" applyAlignment="1">
      <alignment horizontal="right"/>
    </xf>
    <xf numFmtId="4" fontId="51" fillId="0" borderId="0" xfId="1" applyNumberFormat="1" applyFont="1" applyFill="1" applyBorder="1" applyAlignment="1">
      <alignment vertical="center"/>
    </xf>
    <xf numFmtId="0" fontId="50" fillId="0" borderId="39" xfId="3" applyFont="1" applyFill="1" applyBorder="1" applyAlignment="1">
      <alignment horizontal="center"/>
    </xf>
    <xf numFmtId="49" fontId="50" fillId="0" borderId="39" xfId="3" applyNumberFormat="1" applyFont="1" applyFill="1" applyBorder="1" applyAlignment="1" applyProtection="1">
      <alignment horizontal="center"/>
      <protection locked="0"/>
    </xf>
    <xf numFmtId="0" fontId="50" fillId="0" borderId="39" xfId="3" applyNumberFormat="1" applyFont="1" applyFill="1" applyBorder="1" applyAlignment="1">
      <alignment horizontal="left"/>
    </xf>
    <xf numFmtId="0" fontId="50" fillId="0" borderId="39" xfId="3" applyFont="1" applyFill="1" applyBorder="1"/>
    <xf numFmtId="3" fontId="51" fillId="0" borderId="39" xfId="0" applyNumberFormat="1" applyFont="1" applyFill="1" applyBorder="1" applyAlignment="1">
      <alignment horizontal="right"/>
    </xf>
    <xf numFmtId="164" fontId="51" fillId="0" borderId="39" xfId="0" applyNumberFormat="1" applyFont="1" applyFill="1" applyBorder="1" applyAlignment="1">
      <alignment horizontal="right"/>
    </xf>
    <xf numFmtId="3" fontId="52" fillId="0" borderId="39" xfId="0" applyNumberFormat="1" applyFont="1" applyFill="1" applyBorder="1" applyAlignment="1">
      <alignment horizontal="right"/>
    </xf>
    <xf numFmtId="4" fontId="51" fillId="0" borderId="39" xfId="1" applyNumberFormat="1" applyFont="1" applyFill="1" applyBorder="1" applyAlignment="1">
      <alignment vertical="center"/>
    </xf>
    <xf numFmtId="0" fontId="25" fillId="0" borderId="17" xfId="0" applyFont="1" applyBorder="1"/>
    <xf numFmtId="0" fontId="25" fillId="0" borderId="20" xfId="0" applyFont="1" applyBorder="1"/>
    <xf numFmtId="3" fontId="25" fillId="0" borderId="21" xfId="0" applyNumberFormat="1" applyFont="1" applyFill="1" applyBorder="1"/>
    <xf numFmtId="164" fontId="25" fillId="0" borderId="21" xfId="0" applyNumberFormat="1" applyFont="1" applyFill="1" applyBorder="1"/>
    <xf numFmtId="3" fontId="15" fillId="0" borderId="21" xfId="0" applyNumberFormat="1" applyFont="1" applyFill="1" applyBorder="1"/>
    <xf numFmtId="164" fontId="15" fillId="0" borderId="21" xfId="0" applyNumberFormat="1" applyFont="1" applyFill="1" applyBorder="1"/>
    <xf numFmtId="3" fontId="15" fillId="0" borderId="29" xfId="0" applyNumberFormat="1" applyFont="1" applyFill="1" applyBorder="1"/>
    <xf numFmtId="164" fontId="25" fillId="0" borderId="29" xfId="0" applyNumberFormat="1" applyFont="1" applyFill="1" applyBorder="1"/>
    <xf numFmtId="0" fontId="25" fillId="0" borderId="5" xfId="0" applyFont="1" applyBorder="1"/>
    <xf numFmtId="164" fontId="15" fillId="0" borderId="29" xfId="0" applyNumberFormat="1" applyFont="1" applyFill="1" applyBorder="1"/>
    <xf numFmtId="49" fontId="50" fillId="0" borderId="14" xfId="3" applyNumberFormat="1" applyFont="1" applyFill="1" applyBorder="1" applyAlignment="1">
      <alignment horizontal="center"/>
    </xf>
    <xf numFmtId="0" fontId="50" fillId="0" borderId="25" xfId="3" applyFont="1" applyFill="1" applyBorder="1"/>
    <xf numFmtId="49" fontId="50" fillId="0" borderId="64" xfId="3" applyNumberFormat="1" applyFont="1" applyFill="1" applyBorder="1" applyAlignment="1">
      <alignment horizontal="center"/>
    </xf>
    <xf numFmtId="0" fontId="50" fillId="0" borderId="50" xfId="3" applyFont="1" applyFill="1" applyBorder="1"/>
    <xf numFmtId="3" fontId="3" fillId="0" borderId="51" xfId="3" applyNumberFormat="1" applyFont="1" applyFill="1" applyBorder="1"/>
    <xf numFmtId="164" fontId="3" fillId="0" borderId="51" xfId="3" applyNumberFormat="1" applyFont="1" applyFill="1" applyBorder="1"/>
    <xf numFmtId="3" fontId="15" fillId="0" borderId="51" xfId="3" applyNumberFormat="1" applyFont="1" applyBorder="1"/>
    <xf numFmtId="49" fontId="50" fillId="0" borderId="35" xfId="3" applyNumberFormat="1" applyFont="1" applyFill="1" applyBorder="1" applyAlignment="1">
      <alignment horizontal="center"/>
    </xf>
    <xf numFmtId="3" fontId="51" fillId="0" borderId="35" xfId="3" applyNumberFormat="1" applyFont="1" applyFill="1" applyBorder="1"/>
    <xf numFmtId="164" fontId="51" fillId="0" borderId="35" xfId="3" applyNumberFormat="1" applyFont="1" applyFill="1" applyBorder="1"/>
    <xf numFmtId="3" fontId="52" fillId="0" borderId="35" xfId="3" applyNumberFormat="1" applyFont="1" applyBorder="1"/>
    <xf numFmtId="4" fontId="51" fillId="0" borderId="35" xfId="0" applyNumberFormat="1" applyFont="1" applyFill="1" applyBorder="1"/>
    <xf numFmtId="49" fontId="50" fillId="0" borderId="0" xfId="3" applyNumberFormat="1" applyFont="1" applyFill="1" applyBorder="1" applyAlignment="1">
      <alignment horizontal="center"/>
    </xf>
    <xf numFmtId="3" fontId="51" fillId="0" borderId="0" xfId="3" applyNumberFormat="1" applyFont="1" applyFill="1" applyBorder="1"/>
    <xf numFmtId="164" fontId="51" fillId="0" borderId="0" xfId="3" applyNumberFormat="1" applyFont="1" applyFill="1" applyBorder="1"/>
    <xf numFmtId="3" fontId="52" fillId="0" borderId="0" xfId="3" applyNumberFormat="1" applyFont="1" applyBorder="1"/>
    <xf numFmtId="4" fontId="51" fillId="0" borderId="0" xfId="0" applyNumberFormat="1" applyFont="1" applyFill="1" applyBorder="1"/>
    <xf numFmtId="49" fontId="50" fillId="0" borderId="39" xfId="3" applyNumberFormat="1" applyFont="1" applyFill="1" applyBorder="1" applyAlignment="1">
      <alignment horizontal="center"/>
    </xf>
    <xf numFmtId="3" fontId="51" fillId="0" borderId="39" xfId="3" applyNumberFormat="1" applyFont="1" applyFill="1" applyBorder="1"/>
    <xf numFmtId="164" fontId="51" fillId="0" borderId="39" xfId="3" applyNumberFormat="1" applyFont="1" applyFill="1" applyBorder="1"/>
    <xf numFmtId="3" fontId="52" fillId="0" borderId="39" xfId="3" applyNumberFormat="1" applyFont="1" applyBorder="1"/>
    <xf numFmtId="4" fontId="51" fillId="0" borderId="39" xfId="0" applyNumberFormat="1" applyFont="1" applyFill="1" applyBorder="1"/>
    <xf numFmtId="0" fontId="50" fillId="0" borderId="19" xfId="3" applyFont="1" applyFill="1" applyBorder="1" applyAlignment="1"/>
    <xf numFmtId="49" fontId="34" fillId="0" borderId="17" xfId="3" applyNumberFormat="1" applyFont="1" applyFill="1" applyBorder="1" applyAlignment="1">
      <alignment horizontal="center"/>
    </xf>
    <xf numFmtId="4" fontId="45" fillId="0" borderId="29" xfId="0" applyNumberFormat="1" applyFont="1" applyFill="1" applyBorder="1"/>
    <xf numFmtId="4" fontId="45" fillId="0" borderId="6" xfId="0" applyNumberFormat="1" applyFont="1" applyFill="1" applyBorder="1"/>
    <xf numFmtId="0" fontId="12" fillId="0" borderId="24" xfId="3" applyFont="1" applyFill="1" applyBorder="1" applyAlignment="1">
      <alignment horizontal="left"/>
    </xf>
    <xf numFmtId="0" fontId="11" fillId="0" borderId="0" xfId="3" applyFont="1" applyFill="1" applyBorder="1" applyAlignment="1">
      <alignment horizontal="center"/>
    </xf>
    <xf numFmtId="0" fontId="11" fillId="0" borderId="0" xfId="3" applyFont="1" applyFill="1" applyBorder="1"/>
    <xf numFmtId="49" fontId="11" fillId="0" borderId="0" xfId="3" applyNumberFormat="1" applyFont="1" applyFill="1" applyBorder="1" applyAlignment="1">
      <alignment horizontal="center"/>
    </xf>
    <xf numFmtId="49" fontId="11" fillId="0" borderId="0" xfId="3" applyNumberFormat="1" applyFont="1" applyFill="1" applyBorder="1"/>
    <xf numFmtId="0" fontId="11" fillId="0" borderId="0" xfId="3" applyFont="1" applyFill="1" applyBorder="1" applyAlignment="1">
      <alignment horizontal="left"/>
    </xf>
    <xf numFmtId="0" fontId="11" fillId="0" borderId="0" xfId="3" applyFont="1" applyFill="1" applyBorder="1" applyAlignment="1">
      <alignment horizontal="right"/>
    </xf>
    <xf numFmtId="3" fontId="11" fillId="0" borderId="0" xfId="3" applyNumberFormat="1" applyFont="1" applyFill="1" applyBorder="1" applyAlignment="1">
      <alignment horizontal="right"/>
    </xf>
    <xf numFmtId="164" fontId="11" fillId="0" borderId="0" xfId="3" applyNumberFormat="1" applyFont="1" applyFill="1" applyBorder="1" applyAlignment="1">
      <alignment horizontal="right"/>
    </xf>
    <xf numFmtId="4" fontId="12" fillId="0" borderId="0" xfId="0" applyNumberFormat="1" applyFont="1" applyFill="1" applyBorder="1"/>
    <xf numFmtId="3" fontId="3" fillId="2" borderId="0" xfId="3" applyNumberFormat="1" applyFill="1" applyBorder="1"/>
    <xf numFmtId="3" fontId="15" fillId="2" borderId="0" xfId="0" applyNumberFormat="1" applyFont="1" applyFill="1" applyBorder="1"/>
    <xf numFmtId="4" fontId="3" fillId="0" borderId="0" xfId="0" applyNumberFormat="1" applyFont="1" applyFill="1" applyBorder="1"/>
    <xf numFmtId="49" fontId="6" fillId="0" borderId="0" xfId="3" applyNumberFormat="1" applyFont="1" applyFill="1" applyBorder="1" applyAlignment="1">
      <alignment horizontal="center"/>
    </xf>
    <xf numFmtId="0" fontId="6" fillId="0" borderId="0" xfId="3" applyFont="1" applyFill="1" applyBorder="1" applyAlignment="1"/>
    <xf numFmtId="0" fontId="3" fillId="2" borderId="0" xfId="3" applyFill="1" applyBorder="1"/>
    <xf numFmtId="164" fontId="40" fillId="2" borderId="0" xfId="3" applyNumberFormat="1" applyFont="1" applyFill="1" applyBorder="1"/>
    <xf numFmtId="0" fontId="21" fillId="0" borderId="0" xfId="0" applyFont="1" applyBorder="1"/>
    <xf numFmtId="49" fontId="12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3" fontId="12" fillId="2" borderId="0" xfId="3" applyNumberFormat="1" applyFont="1" applyFill="1" applyBorder="1"/>
    <xf numFmtId="164" fontId="12" fillId="2" borderId="0" xfId="3" applyNumberFormat="1" applyFont="1" applyFill="1" applyBorder="1"/>
    <xf numFmtId="3" fontId="25" fillId="2" borderId="0" xfId="3" applyNumberFormat="1" applyFont="1" applyFill="1" applyBorder="1"/>
    <xf numFmtId="0" fontId="3" fillId="0" borderId="0" xfId="3" applyFill="1" applyBorder="1"/>
    <xf numFmtId="164" fontId="40" fillId="0" borderId="0" xfId="3" applyNumberFormat="1" applyFont="1" applyBorder="1"/>
    <xf numFmtId="0" fontId="4" fillId="0" borderId="0" xfId="3" applyFont="1" applyBorder="1"/>
    <xf numFmtId="0" fontId="19" fillId="0" borderId="0" xfId="3" applyFont="1" applyBorder="1"/>
    <xf numFmtId="3" fontId="4" fillId="0" borderId="0" xfId="3" applyNumberFormat="1" applyFont="1" applyBorder="1"/>
    <xf numFmtId="164" fontId="4" fillId="0" borderId="0" xfId="3" applyNumberFormat="1" applyFont="1" applyBorder="1"/>
    <xf numFmtId="3" fontId="20" fillId="0" borderId="0" xfId="3" applyNumberFormat="1" applyFont="1" applyBorder="1"/>
    <xf numFmtId="0" fontId="3" fillId="0" borderId="28" xfId="0" applyFont="1" applyFill="1" applyBorder="1"/>
    <xf numFmtId="0" fontId="7" fillId="0" borderId="0" xfId="0" applyFont="1" applyFill="1" applyBorder="1"/>
    <xf numFmtId="3" fontId="7" fillId="0" borderId="0" xfId="0" applyNumberFormat="1" applyFont="1" applyFill="1" applyBorder="1"/>
    <xf numFmtId="164" fontId="7" fillId="0" borderId="0" xfId="0" applyNumberFormat="1" applyFont="1" applyFill="1" applyBorder="1"/>
    <xf numFmtId="3" fontId="20" fillId="0" borderId="0" xfId="0" applyNumberFormat="1" applyFont="1" applyFill="1" applyBorder="1"/>
    <xf numFmtId="0" fontId="12" fillId="0" borderId="27" xfId="3" applyFont="1" applyBorder="1"/>
    <xf numFmtId="164" fontId="12" fillId="0" borderId="27" xfId="3" applyNumberFormat="1" applyFont="1" applyBorder="1"/>
    <xf numFmtId="3" fontId="12" fillId="0" borderId="27" xfId="3" applyNumberFormat="1" applyFont="1" applyBorder="1"/>
    <xf numFmtId="0" fontId="3" fillId="0" borderId="24" xfId="3" applyFont="1" applyFill="1" applyBorder="1" applyAlignment="1">
      <alignment horizontal="center"/>
    </xf>
    <xf numFmtId="164" fontId="29" fillId="2" borderId="17" xfId="3" applyNumberFormat="1" applyFont="1" applyFill="1" applyBorder="1"/>
    <xf numFmtId="164" fontId="29" fillId="2" borderId="20" xfId="3" applyNumberFormat="1" applyFont="1" applyFill="1" applyBorder="1"/>
    <xf numFmtId="164" fontId="3" fillId="2" borderId="17" xfId="3" applyNumberFormat="1" applyFont="1" applyFill="1" applyBorder="1"/>
    <xf numFmtId="164" fontId="54" fillId="2" borderId="17" xfId="3" applyNumberFormat="1" applyFont="1" applyFill="1" applyBorder="1"/>
    <xf numFmtId="164" fontId="54" fillId="2" borderId="25" xfId="3" applyNumberFormat="1" applyFont="1" applyFill="1" applyBorder="1"/>
    <xf numFmtId="164" fontId="3" fillId="2" borderId="15" xfId="3" applyNumberFormat="1" applyFont="1" applyFill="1" applyBorder="1"/>
    <xf numFmtId="164" fontId="3" fillId="2" borderId="27" xfId="3" applyNumberFormat="1" applyFont="1" applyFill="1" applyBorder="1"/>
    <xf numFmtId="0" fontId="55" fillId="0" borderId="20" xfId="0" applyFont="1" applyBorder="1"/>
    <xf numFmtId="0" fontId="55" fillId="0" borderId="20" xfId="3" applyFont="1" applyFill="1" applyBorder="1" applyAlignment="1">
      <alignment horizontal="left"/>
    </xf>
    <xf numFmtId="3" fontId="55" fillId="0" borderId="21" xfId="3" applyNumberFormat="1" applyFont="1" applyFill="1" applyBorder="1"/>
    <xf numFmtId="164" fontId="55" fillId="0" borderId="21" xfId="3" applyNumberFormat="1" applyFont="1" applyFill="1" applyBorder="1"/>
    <xf numFmtId="3" fontId="6" fillId="0" borderId="25" xfId="3" applyNumberFormat="1" applyFont="1" applyBorder="1"/>
    <xf numFmtId="3" fontId="6" fillId="0" borderId="25" xfId="3" applyNumberFormat="1" applyFont="1" applyFill="1" applyBorder="1"/>
    <xf numFmtId="164" fontId="6" fillId="0" borderId="25" xfId="3" applyNumberFormat="1" applyFont="1" applyFill="1" applyBorder="1"/>
    <xf numFmtId="3" fontId="6" fillId="0" borderId="17" xfId="3" applyNumberFormat="1" applyFont="1" applyFill="1" applyBorder="1"/>
    <xf numFmtId="164" fontId="6" fillId="0" borderId="17" xfId="3" applyNumberFormat="1" applyFont="1" applyFill="1" applyBorder="1"/>
    <xf numFmtId="3" fontId="6" fillId="0" borderId="20" xfId="3" applyNumberFormat="1" applyFont="1" applyFill="1" applyBorder="1"/>
    <xf numFmtId="164" fontId="6" fillId="0" borderId="20" xfId="3" applyNumberFormat="1" applyFont="1" applyFill="1" applyBorder="1"/>
    <xf numFmtId="3" fontId="3" fillId="0" borderId="5" xfId="3" applyNumberFormat="1" applyFont="1" applyFill="1" applyBorder="1"/>
    <xf numFmtId="164" fontId="3" fillId="0" borderId="5" xfId="3" applyNumberFormat="1" applyFont="1" applyFill="1" applyBorder="1"/>
    <xf numFmtId="3" fontId="27" fillId="0" borderId="0" xfId="0" applyNumberFormat="1" applyFont="1" applyFill="1"/>
    <xf numFmtId="4" fontId="0" fillId="0" borderId="0" xfId="0" applyNumberFormat="1" applyFill="1"/>
    <xf numFmtId="0" fontId="10" fillId="0" borderId="0" xfId="2" applyFont="1" applyFill="1" applyAlignment="1">
      <alignment horizontal="right"/>
    </xf>
    <xf numFmtId="164" fontId="0" fillId="0" borderId="0" xfId="0" applyNumberFormat="1" applyFill="1"/>
    <xf numFmtId="49" fontId="11" fillId="0" borderId="27" xfId="3" applyNumberFormat="1" applyFont="1" applyFill="1" applyBorder="1" applyAlignment="1">
      <alignment horizontal="left"/>
    </xf>
    <xf numFmtId="49" fontId="11" fillId="0" borderId="24" xfId="3" applyNumberFormat="1" applyFont="1" applyFill="1" applyBorder="1" applyAlignment="1">
      <alignment horizontal="left"/>
    </xf>
    <xf numFmtId="0" fontId="6" fillId="0" borderId="21" xfId="3" applyFont="1" applyFill="1" applyBorder="1"/>
    <xf numFmtId="0" fontId="3" fillId="2" borderId="20" xfId="3" applyFont="1" applyFill="1" applyBorder="1"/>
    <xf numFmtId="3" fontId="3" fillId="2" borderId="17" xfId="3" applyNumberFormat="1" applyFont="1" applyFill="1" applyBorder="1"/>
    <xf numFmtId="3" fontId="15" fillId="2" borderId="17" xfId="0" applyNumberFormat="1" applyFont="1" applyFill="1" applyBorder="1"/>
    <xf numFmtId="4" fontId="3" fillId="2" borderId="17" xfId="0" applyNumberFormat="1" applyFont="1" applyFill="1" applyBorder="1"/>
    <xf numFmtId="4" fontId="3" fillId="2" borderId="20" xfId="0" applyNumberFormat="1" applyFont="1" applyFill="1" applyBorder="1"/>
    <xf numFmtId="4" fontId="3" fillId="0" borderId="65" xfId="0" applyNumberFormat="1" applyFont="1" applyFill="1" applyBorder="1"/>
    <xf numFmtId="0" fontId="12" fillId="0" borderId="38" xfId="3" applyFont="1" applyFill="1" applyBorder="1"/>
    <xf numFmtId="0" fontId="15" fillId="0" borderId="45" xfId="0" applyFont="1" applyBorder="1"/>
    <xf numFmtId="0" fontId="21" fillId="0" borderId="45" xfId="0" applyFont="1" applyBorder="1"/>
    <xf numFmtId="49" fontId="3" fillId="0" borderId="8" xfId="3" applyNumberFormat="1" applyFont="1" applyFill="1" applyBorder="1" applyAlignment="1">
      <alignment horizontal="center"/>
    </xf>
    <xf numFmtId="49" fontId="3" fillId="0" borderId="22" xfId="3" applyNumberFormat="1" applyFont="1" applyFill="1" applyBorder="1" applyAlignment="1">
      <alignment horizontal="center"/>
    </xf>
    <xf numFmtId="0" fontId="36" fillId="0" borderId="5" xfId="3" applyFont="1" applyFill="1" applyBorder="1"/>
    <xf numFmtId="0" fontId="12" fillId="0" borderId="60" xfId="3" applyFont="1" applyFill="1" applyBorder="1"/>
    <xf numFmtId="0" fontId="36" fillId="0" borderId="25" xfId="3" applyFont="1" applyFill="1" applyBorder="1"/>
    <xf numFmtId="0" fontId="15" fillId="0" borderId="27" xfId="0" applyFont="1" applyBorder="1"/>
    <xf numFmtId="0" fontId="21" fillId="0" borderId="27" xfId="0" applyFont="1" applyBorder="1"/>
    <xf numFmtId="49" fontId="3" fillId="0" borderId="24" xfId="3" applyNumberFormat="1" applyFont="1" applyFill="1" applyBorder="1" applyAlignment="1">
      <alignment horizontal="center"/>
    </xf>
    <xf numFmtId="165" fontId="12" fillId="0" borderId="27" xfId="3" applyNumberFormat="1" applyFont="1" applyBorder="1"/>
    <xf numFmtId="0" fontId="53" fillId="0" borderId="27" xfId="0" applyFont="1" applyBorder="1"/>
    <xf numFmtId="0" fontId="7" fillId="0" borderId="0" xfId="3" applyFont="1" applyFill="1" applyBorder="1" applyAlignment="1"/>
    <xf numFmtId="49" fontId="6" fillId="0" borderId="61" xfId="3" applyNumberFormat="1" applyFont="1" applyFill="1" applyBorder="1" applyAlignment="1">
      <alignment horizontal="center"/>
    </xf>
    <xf numFmtId="3" fontId="3" fillId="2" borderId="12" xfId="3" applyNumberFormat="1" applyFill="1" applyBorder="1"/>
    <xf numFmtId="164" fontId="6" fillId="2" borderId="21" xfId="3" applyNumberFormat="1" applyFont="1" applyFill="1" applyBorder="1"/>
    <xf numFmtId="3" fontId="15" fillId="2" borderId="21" xfId="3" applyNumberFormat="1" applyFont="1" applyFill="1" applyBorder="1"/>
    <xf numFmtId="0" fontId="15" fillId="2" borderId="0" xfId="0" applyFont="1" applyFill="1"/>
    <xf numFmtId="0" fontId="9" fillId="2" borderId="0" xfId="0" applyFont="1" applyFill="1" applyAlignment="1">
      <alignment horizontal="right"/>
    </xf>
    <xf numFmtId="0" fontId="10" fillId="2" borderId="0" xfId="2" applyFont="1" applyFill="1" applyAlignment="1">
      <alignment horizontal="right"/>
    </xf>
    <xf numFmtId="0" fontId="11" fillId="2" borderId="34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5" xfId="0" applyFont="1" applyFill="1" applyBorder="1" applyAlignment="1">
      <alignment horizontal="center"/>
    </xf>
    <xf numFmtId="0" fontId="6" fillId="2" borderId="2" xfId="0" applyFont="1" applyFill="1" applyBorder="1"/>
    <xf numFmtId="0" fontId="25" fillId="2" borderId="35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11" fillId="2" borderId="37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1" fillId="2" borderId="38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12" fillId="2" borderId="39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5" fillId="2" borderId="39" xfId="0" applyFont="1" applyFill="1" applyBorder="1"/>
    <xf numFmtId="0" fontId="15" fillId="2" borderId="8" xfId="0" applyFont="1" applyFill="1" applyBorder="1"/>
    <xf numFmtId="0" fontId="15" fillId="2" borderId="33" xfId="0" applyFont="1" applyFill="1" applyBorder="1"/>
    <xf numFmtId="0" fontId="7" fillId="2" borderId="10" xfId="0" applyFont="1" applyFill="1" applyBorder="1"/>
    <xf numFmtId="0" fontId="7" fillId="2" borderId="12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49" fontId="16" fillId="2" borderId="21" xfId="0" applyNumberFormat="1" applyFont="1" applyFill="1" applyBorder="1"/>
    <xf numFmtId="0" fontId="15" fillId="2" borderId="21" xfId="0" applyFont="1" applyFill="1" applyBorder="1"/>
    <xf numFmtId="0" fontId="15" fillId="2" borderId="55" xfId="0" applyFont="1" applyFill="1" applyBorder="1"/>
    <xf numFmtId="49" fontId="12" fillId="2" borderId="14" xfId="0" applyNumberFormat="1" applyFont="1" applyFill="1" applyBorder="1" applyAlignment="1">
      <alignment horizontal="center"/>
    </xf>
    <xf numFmtId="0" fontId="12" fillId="2" borderId="27" xfId="0" applyFont="1" applyFill="1" applyBorder="1"/>
    <xf numFmtId="3" fontId="12" fillId="2" borderId="25" xfId="0" applyNumberFormat="1" applyFont="1" applyFill="1" applyBorder="1"/>
    <xf numFmtId="164" fontId="12" fillId="2" borderId="25" xfId="0" applyNumberFormat="1" applyFont="1" applyFill="1" applyBorder="1"/>
    <xf numFmtId="3" fontId="25" fillId="2" borderId="25" xfId="0" applyNumberFormat="1" applyFont="1" applyFill="1" applyBorder="1"/>
    <xf numFmtId="0" fontId="12" fillId="2" borderId="23" xfId="0" applyFont="1" applyFill="1" applyBorder="1" applyAlignment="1"/>
    <xf numFmtId="0" fontId="12" fillId="2" borderId="24" xfId="0" applyFont="1" applyFill="1" applyBorder="1" applyAlignment="1"/>
    <xf numFmtId="49" fontId="3" fillId="2" borderId="24" xfId="0" applyNumberFormat="1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3" fontId="3" fillId="2" borderId="25" xfId="0" applyNumberFormat="1" applyFont="1" applyFill="1" applyBorder="1"/>
    <xf numFmtId="0" fontId="29" fillId="2" borderId="27" xfId="0" applyFont="1" applyFill="1" applyBorder="1"/>
    <xf numFmtId="3" fontId="29" fillId="2" borderId="25" xfId="0" applyNumberFormat="1" applyFont="1" applyFill="1" applyBorder="1"/>
    <xf numFmtId="164" fontId="29" fillId="2" borderId="25" xfId="0" applyNumberFormat="1" applyFont="1" applyFill="1" applyBorder="1"/>
    <xf numFmtId="3" fontId="18" fillId="2" borderId="24" xfId="0" applyNumberFormat="1" applyFont="1" applyFill="1" applyBorder="1"/>
    <xf numFmtId="0" fontId="29" fillId="2" borderId="25" xfId="0" applyFont="1" applyFill="1" applyBorder="1"/>
    <xf numFmtId="49" fontId="3" fillId="2" borderId="24" xfId="0" applyNumberFormat="1" applyFont="1" applyFill="1" applyBorder="1" applyAlignment="1">
      <alignment horizontal="center"/>
    </xf>
    <xf numFmtId="0" fontId="31" fillId="2" borderId="25" xfId="0" applyFont="1" applyFill="1" applyBorder="1"/>
    <xf numFmtId="164" fontId="18" fillId="2" borderId="25" xfId="0" applyNumberFormat="1" applyFont="1" applyFill="1" applyBorder="1"/>
    <xf numFmtId="49" fontId="3" fillId="2" borderId="14" xfId="0" applyNumberFormat="1" applyFont="1" applyFill="1" applyBorder="1" applyAlignment="1">
      <alignment horizontal="center"/>
    </xf>
    <xf numFmtId="164" fontId="3" fillId="2" borderId="25" xfId="0" applyNumberFormat="1" applyFont="1" applyFill="1" applyBorder="1"/>
    <xf numFmtId="0" fontId="29" fillId="2" borderId="15" xfId="0" applyFont="1" applyFill="1" applyBorder="1"/>
    <xf numFmtId="49" fontId="29" fillId="2" borderId="19" xfId="0" applyNumberFormat="1" applyFont="1" applyFill="1" applyBorder="1" applyAlignment="1">
      <alignment horizontal="center"/>
    </xf>
    <xf numFmtId="49" fontId="3" fillId="2" borderId="28" xfId="0" applyNumberFormat="1" applyFont="1" applyFill="1" applyBorder="1" applyAlignment="1">
      <alignment horizontal="left"/>
    </xf>
    <xf numFmtId="0" fontId="29" fillId="2" borderId="17" xfId="0" applyFont="1" applyFill="1" applyBorder="1" applyAlignment="1">
      <alignment horizontal="left"/>
    </xf>
    <xf numFmtId="0" fontId="30" fillId="2" borderId="15" xfId="0" applyFont="1" applyFill="1" applyBorder="1"/>
    <xf numFmtId="0" fontId="30" fillId="2" borderId="27" xfId="0" applyFont="1" applyFill="1" applyBorder="1"/>
    <xf numFmtId="4" fontId="12" fillId="2" borderId="27" xfId="0" applyNumberFormat="1" applyFont="1" applyFill="1" applyBorder="1"/>
    <xf numFmtId="4" fontId="12" fillId="2" borderId="26" xfId="0" applyNumberFormat="1" applyFont="1" applyFill="1" applyBorder="1"/>
    <xf numFmtId="49" fontId="3" fillId="2" borderId="25" xfId="0" applyNumberFormat="1" applyFont="1" applyFill="1" applyBorder="1" applyAlignment="1">
      <alignment horizontal="left"/>
    </xf>
    <xf numFmtId="0" fontId="17" fillId="2" borderId="27" xfId="0" applyFont="1" applyFill="1" applyBorder="1"/>
    <xf numFmtId="3" fontId="18" fillId="2" borderId="25" xfId="0" applyNumberFormat="1" applyFont="1" applyFill="1" applyBorder="1"/>
    <xf numFmtId="0" fontId="3" fillId="2" borderId="14" xfId="0" applyFont="1" applyFill="1" applyBorder="1"/>
    <xf numFmtId="0" fontId="3" fillId="2" borderId="25" xfId="0" applyFont="1" applyFill="1" applyBorder="1"/>
    <xf numFmtId="0" fontId="29" fillId="2" borderId="27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3" fillId="2" borderId="21" xfId="0" applyFont="1" applyFill="1" applyBorder="1"/>
    <xf numFmtId="0" fontId="0" fillId="2" borderId="25" xfId="0" applyFill="1" applyBorder="1"/>
    <xf numFmtId="164" fontId="39" fillId="2" borderId="25" xfId="0" applyNumberFormat="1" applyFont="1" applyFill="1" applyBorder="1"/>
    <xf numFmtId="3" fontId="32" fillId="2" borderId="24" xfId="0" applyNumberFormat="1" applyFont="1" applyFill="1" applyBorder="1"/>
    <xf numFmtId="0" fontId="39" fillId="2" borderId="25" xfId="0" applyFont="1" applyFill="1" applyBorder="1"/>
    <xf numFmtId="0" fontId="39" fillId="2" borderId="26" xfId="0" applyFont="1" applyFill="1" applyBorder="1"/>
    <xf numFmtId="0" fontId="12" fillId="2" borderId="24" xfId="0" applyFont="1" applyFill="1" applyBorder="1"/>
    <xf numFmtId="0" fontId="12" fillId="2" borderId="25" xfId="0" applyFont="1" applyFill="1" applyBorder="1"/>
    <xf numFmtId="0" fontId="12" fillId="2" borderId="12" xfId="0" applyFont="1" applyFill="1" applyBorder="1"/>
    <xf numFmtId="164" fontId="37" fillId="2" borderId="25" xfId="0" applyNumberFormat="1" applyFont="1" applyFill="1" applyBorder="1"/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2" xfId="0" applyFont="1" applyFill="1" applyBorder="1"/>
    <xf numFmtId="0" fontId="29" fillId="2" borderId="24" xfId="0" applyFont="1" applyFill="1" applyBorder="1" applyAlignment="1">
      <alignment horizontal="center"/>
    </xf>
    <xf numFmtId="0" fontId="29" fillId="2" borderId="27" xfId="0" applyFont="1" applyFill="1" applyBorder="1" applyAlignment="1"/>
    <xf numFmtId="49" fontId="29" fillId="2" borderId="24" xfId="0" applyNumberFormat="1" applyFont="1" applyFill="1" applyBorder="1" applyAlignment="1">
      <alignment horizontal="center"/>
    </xf>
    <xf numFmtId="0" fontId="29" fillId="2" borderId="25" xfId="0" applyFont="1" applyFill="1" applyBorder="1" applyAlignment="1">
      <alignment horizontal="left"/>
    </xf>
    <xf numFmtId="49" fontId="29" fillId="2" borderId="64" xfId="0" applyNumberFormat="1" applyFont="1" applyFill="1" applyBorder="1" applyAlignment="1">
      <alignment horizontal="center"/>
    </xf>
    <xf numFmtId="49" fontId="29" fillId="2" borderId="58" xfId="0" applyNumberFormat="1" applyFont="1" applyFill="1" applyBorder="1" applyAlignment="1">
      <alignment horizontal="center"/>
    </xf>
    <xf numFmtId="0" fontId="29" fillId="2" borderId="50" xfId="0" applyFont="1" applyFill="1" applyBorder="1" applyAlignment="1">
      <alignment horizontal="left"/>
    </xf>
    <xf numFmtId="0" fontId="17" fillId="2" borderId="51" xfId="0" applyFont="1" applyFill="1" applyBorder="1"/>
    <xf numFmtId="0" fontId="31" fillId="2" borderId="50" xfId="0" applyFont="1" applyFill="1" applyBorder="1"/>
    <xf numFmtId="164" fontId="18" fillId="2" borderId="50" xfId="0" applyNumberFormat="1" applyFont="1" applyFill="1" applyBorder="1"/>
    <xf numFmtId="3" fontId="18" fillId="2" borderId="58" xfId="0" applyNumberFormat="1" applyFont="1" applyFill="1" applyBorder="1"/>
    <xf numFmtId="4" fontId="29" fillId="2" borderId="51" xfId="0" applyNumberFormat="1" applyFont="1" applyFill="1" applyBorder="1"/>
    <xf numFmtId="4" fontId="29" fillId="2" borderId="52" xfId="0" applyNumberFormat="1" applyFont="1" applyFill="1" applyBorder="1"/>
    <xf numFmtId="0" fontId="27" fillId="2" borderId="0" xfId="0" applyFont="1" applyFill="1"/>
    <xf numFmtId="49" fontId="3" fillId="2" borderId="0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15" fillId="2" borderId="0" xfId="0" applyFont="1" applyFill="1" applyBorder="1"/>
    <xf numFmtId="164" fontId="15" fillId="2" borderId="0" xfId="0" applyNumberFormat="1" applyFont="1" applyFill="1" applyBorder="1"/>
    <xf numFmtId="0" fontId="32" fillId="2" borderId="0" xfId="0" applyFont="1" applyFill="1" applyBorder="1"/>
    <xf numFmtId="4" fontId="29" fillId="2" borderId="0" xfId="0" applyNumberFormat="1" applyFont="1" applyFill="1" applyBorder="1"/>
    <xf numFmtId="49" fontId="11" fillId="2" borderId="10" xfId="0" applyNumberFormat="1" applyFont="1" applyFill="1" applyBorder="1" applyAlignment="1">
      <alignment horizontal="center"/>
    </xf>
    <xf numFmtId="0" fontId="11" fillId="2" borderId="21" xfId="0" applyFont="1" applyFill="1" applyBorder="1"/>
    <xf numFmtId="3" fontId="11" fillId="2" borderId="20" xfId="0" applyNumberFormat="1" applyFont="1" applyFill="1" applyBorder="1"/>
    <xf numFmtId="164" fontId="11" fillId="2" borderId="25" xfId="0" applyNumberFormat="1" applyFont="1" applyFill="1" applyBorder="1"/>
    <xf numFmtId="3" fontId="25" fillId="2" borderId="23" xfId="0" applyNumberFormat="1" applyFont="1" applyFill="1" applyBorder="1"/>
    <xf numFmtId="49" fontId="6" fillId="2" borderId="14" xfId="0" applyNumberFormat="1" applyFont="1" applyFill="1" applyBorder="1" applyAlignment="1">
      <alignment horizontal="center"/>
    </xf>
    <xf numFmtId="0" fontId="6" fillId="2" borderId="25" xfId="0" applyFont="1" applyFill="1" applyBorder="1"/>
    <xf numFmtId="0" fontId="6" fillId="2" borderId="0" xfId="0" applyFont="1" applyFill="1" applyBorder="1"/>
    <xf numFmtId="3" fontId="6" fillId="2" borderId="25" xfId="0" applyNumberFormat="1" applyFont="1" applyFill="1" applyBorder="1"/>
    <xf numFmtId="164" fontId="6" fillId="2" borderId="25" xfId="0" applyNumberFormat="1" applyFont="1" applyFill="1" applyBorder="1"/>
    <xf numFmtId="49" fontId="6" fillId="2" borderId="25" xfId="0" applyNumberFormat="1" applyFont="1" applyFill="1" applyBorder="1" applyAlignment="1">
      <alignment horizontal="left"/>
    </xf>
    <xf numFmtId="0" fontId="6" fillId="2" borderId="25" xfId="0" applyFont="1" applyFill="1" applyBorder="1" applyAlignment="1">
      <alignment horizontal="left"/>
    </xf>
    <xf numFmtId="164" fontId="29" fillId="2" borderId="23" xfId="0" applyNumberFormat="1" applyFont="1" applyFill="1" applyBorder="1"/>
    <xf numFmtId="0" fontId="17" fillId="2" borderId="21" xfId="0" applyFont="1" applyFill="1" applyBorder="1"/>
    <xf numFmtId="0" fontId="17" fillId="2" borderId="20" xfId="0" applyFont="1" applyFill="1" applyBorder="1"/>
    <xf numFmtId="0" fontId="17" fillId="2" borderId="25" xfId="0" applyFont="1" applyFill="1" applyBorder="1"/>
    <xf numFmtId="0" fontId="17" fillId="2" borderId="27" xfId="0" applyFont="1" applyFill="1" applyBorder="1" applyAlignment="1"/>
    <xf numFmtId="49" fontId="6" fillId="2" borderId="19" xfId="0" applyNumberFormat="1" applyFont="1" applyFill="1" applyBorder="1" applyAlignment="1">
      <alignment horizontal="center"/>
    </xf>
    <xf numFmtId="49" fontId="6" fillId="2" borderId="17" xfId="0" applyNumberFormat="1" applyFont="1" applyFill="1" applyBorder="1" applyAlignment="1">
      <alignment horizontal="left"/>
    </xf>
    <xf numFmtId="0" fontId="17" fillId="2" borderId="17" xfId="0" applyFont="1" applyFill="1" applyBorder="1"/>
    <xf numFmtId="0" fontId="6" fillId="2" borderId="19" xfId="0" applyFont="1" applyFill="1" applyBorder="1"/>
    <xf numFmtId="0" fontId="6" fillId="2" borderId="17" xfId="0" applyFont="1" applyFill="1" applyBorder="1"/>
    <xf numFmtId="0" fontId="17" fillId="2" borderId="15" xfId="0" applyFont="1" applyFill="1" applyBorder="1"/>
    <xf numFmtId="0" fontId="11" fillId="2" borderId="25" xfId="3" applyFont="1" applyFill="1" applyBorder="1" applyAlignment="1">
      <alignment horizontal="left" vertical="center"/>
    </xf>
    <xf numFmtId="0" fontId="7" fillId="2" borderId="25" xfId="3" applyFont="1" applyFill="1" applyBorder="1" applyAlignment="1">
      <alignment horizontal="left" vertical="center"/>
    </xf>
    <xf numFmtId="49" fontId="11" fillId="2" borderId="61" xfId="3" applyNumberFormat="1" applyFont="1" applyFill="1" applyBorder="1" applyAlignment="1">
      <alignment horizontal="center" vertical="center"/>
    </xf>
    <xf numFmtId="0" fontId="7" fillId="2" borderId="12" xfId="3" applyFont="1" applyFill="1" applyBorder="1" applyAlignment="1">
      <alignment horizontal="left" vertical="center"/>
    </xf>
    <xf numFmtId="3" fontId="29" fillId="2" borderId="17" xfId="0" applyNumberFormat="1" applyFont="1" applyFill="1" applyBorder="1"/>
    <xf numFmtId="164" fontId="42" fillId="2" borderId="16" xfId="0" applyNumberFormat="1" applyFont="1" applyFill="1" applyBorder="1"/>
    <xf numFmtId="3" fontId="18" fillId="2" borderId="17" xfId="0" applyNumberFormat="1" applyFont="1" applyFill="1" applyBorder="1"/>
    <xf numFmtId="0" fontId="12" fillId="2" borderId="25" xfId="3" applyFont="1" applyFill="1" applyBorder="1" applyAlignment="1">
      <alignment horizontal="left"/>
    </xf>
    <xf numFmtId="3" fontId="12" fillId="2" borderId="17" xfId="0" applyNumberFormat="1" applyFont="1" applyFill="1" applyBorder="1"/>
    <xf numFmtId="164" fontId="12" fillId="2" borderId="17" xfId="0" applyNumberFormat="1" applyFont="1" applyFill="1" applyBorder="1"/>
    <xf numFmtId="0" fontId="3" fillId="2" borderId="27" xfId="0" applyFont="1" applyFill="1" applyBorder="1"/>
    <xf numFmtId="3" fontId="3" fillId="2" borderId="17" xfId="0" applyNumberFormat="1" applyFont="1" applyFill="1" applyBorder="1"/>
    <xf numFmtId="164" fontId="3" fillId="2" borderId="16" xfId="0" applyNumberFormat="1" applyFont="1" applyFill="1" applyBorder="1"/>
    <xf numFmtId="4" fontId="29" fillId="2" borderId="29" xfId="0" applyNumberFormat="1" applyFont="1" applyFill="1" applyBorder="1"/>
    <xf numFmtId="4" fontId="29" fillId="2" borderId="6" xfId="0" applyNumberFormat="1" applyFont="1" applyFill="1" applyBorder="1"/>
    <xf numFmtId="0" fontId="7" fillId="2" borderId="48" xfId="0" applyFont="1" applyFill="1" applyBorder="1"/>
    <xf numFmtId="3" fontId="7" fillId="2" borderId="32" xfId="0" applyNumberFormat="1" applyFont="1" applyFill="1" applyBorder="1"/>
    <xf numFmtId="4" fontId="7" fillId="2" borderId="32" xfId="0" applyNumberFormat="1" applyFont="1" applyFill="1" applyBorder="1"/>
    <xf numFmtId="4" fontId="0" fillId="2" borderId="0" xfId="0" applyNumberFormat="1" applyFill="1"/>
    <xf numFmtId="164" fontId="15" fillId="2" borderId="0" xfId="0" applyNumberFormat="1" applyFont="1" applyFill="1"/>
    <xf numFmtId="164" fontId="11" fillId="2" borderId="2" xfId="0" applyNumberFormat="1" applyFont="1" applyFill="1" applyBorder="1" applyAlignment="1">
      <alignment horizontal="center"/>
    </xf>
    <xf numFmtId="164" fontId="12" fillId="2" borderId="5" xfId="0" applyNumberFormat="1" applyFont="1" applyFill="1" applyBorder="1" applyAlignment="1">
      <alignment horizontal="center"/>
    </xf>
    <xf numFmtId="49" fontId="11" fillId="2" borderId="8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7" fillId="2" borderId="0" xfId="0" applyNumberFormat="1" applyFont="1" applyFill="1" applyBorder="1"/>
    <xf numFmtId="3" fontId="15" fillId="2" borderId="29" xfId="0" applyNumberFormat="1" applyFont="1" applyFill="1" applyBorder="1"/>
    <xf numFmtId="164" fontId="15" fillId="2" borderId="20" xfId="0" applyNumberFormat="1" applyFont="1" applyFill="1" applyBorder="1"/>
    <xf numFmtId="0" fontId="58" fillId="2" borderId="20" xfId="0" applyFont="1" applyFill="1" applyBorder="1"/>
    <xf numFmtId="4" fontId="12" fillId="2" borderId="11" xfId="0" applyNumberFormat="1" applyFont="1" applyFill="1" applyBorder="1"/>
    <xf numFmtId="164" fontId="37" fillId="2" borderId="23" xfId="0" applyNumberFormat="1" applyFont="1" applyFill="1" applyBorder="1"/>
    <xf numFmtId="3" fontId="25" fillId="2" borderId="27" xfId="0" applyNumberFormat="1" applyFont="1" applyFill="1" applyBorder="1"/>
    <xf numFmtId="4" fontId="37" fillId="2" borderId="21" xfId="0" applyNumberFormat="1" applyFont="1" applyFill="1" applyBorder="1"/>
    <xf numFmtId="4" fontId="37" fillId="2" borderId="55" xfId="0" applyNumberFormat="1" applyFont="1" applyFill="1" applyBorder="1"/>
    <xf numFmtId="164" fontId="3" fillId="2" borderId="23" xfId="0" applyNumberFormat="1" applyFont="1" applyFill="1" applyBorder="1"/>
    <xf numFmtId="0" fontId="3" fillId="2" borderId="27" xfId="0" applyFont="1" applyFill="1" applyBorder="1" applyAlignment="1">
      <alignment horizontal="left"/>
    </xf>
    <xf numFmtId="49" fontId="29" fillId="2" borderId="14" xfId="0" applyNumberFormat="1" applyFont="1" applyFill="1" applyBorder="1" applyAlignment="1">
      <alignment horizontal="center"/>
    </xf>
    <xf numFmtId="3" fontId="27" fillId="2" borderId="25" xfId="0" applyNumberFormat="1" applyFont="1" applyFill="1" applyBorder="1"/>
    <xf numFmtId="164" fontId="15" fillId="2" borderId="23" xfId="0" applyNumberFormat="1" applyFont="1" applyFill="1" applyBorder="1"/>
    <xf numFmtId="49" fontId="3" fillId="2" borderId="25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left"/>
    </xf>
    <xf numFmtId="49" fontId="3" fillId="2" borderId="19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0" fontId="3" fillId="2" borderId="28" xfId="0" applyFont="1" applyFill="1" applyBorder="1" applyAlignment="1">
      <alignment horizontal="left"/>
    </xf>
    <xf numFmtId="0" fontId="3" fillId="2" borderId="15" xfId="0" applyFont="1" applyFill="1" applyBorder="1"/>
    <xf numFmtId="49" fontId="3" fillId="2" borderId="50" xfId="0" applyNumberFormat="1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21" fillId="2" borderId="25" xfId="0" applyFont="1" applyFill="1" applyBorder="1"/>
    <xf numFmtId="0" fontId="21" fillId="2" borderId="26" xfId="0" applyFont="1" applyFill="1" applyBorder="1"/>
    <xf numFmtId="49" fontId="4" fillId="2" borderId="30" xfId="0" applyNumberFormat="1" applyFont="1" applyFill="1" applyBorder="1" applyAlignment="1">
      <alignment horizontal="left"/>
    </xf>
    <xf numFmtId="49" fontId="4" fillId="2" borderId="46" xfId="0" applyNumberFormat="1" applyFont="1" applyFill="1" applyBorder="1" applyAlignment="1">
      <alignment horizontal="left"/>
    </xf>
    <xf numFmtId="0" fontId="4" fillId="2" borderId="47" xfId="0" applyFont="1" applyFill="1" applyBorder="1" applyAlignment="1">
      <alignment horizontal="left"/>
    </xf>
    <xf numFmtId="0" fontId="4" fillId="2" borderId="48" xfId="0" applyFont="1" applyFill="1" applyBorder="1"/>
    <xf numFmtId="3" fontId="4" fillId="2" borderId="32" xfId="0" applyNumberFormat="1" applyFont="1" applyFill="1" applyBorder="1"/>
    <xf numFmtId="164" fontId="4" fillId="2" borderId="32" xfId="0" applyNumberFormat="1" applyFont="1" applyFill="1" applyBorder="1"/>
    <xf numFmtId="3" fontId="20" fillId="2" borderId="32" xfId="0" applyNumberFormat="1" applyFont="1" applyFill="1" applyBorder="1"/>
    <xf numFmtId="4" fontId="20" fillId="2" borderId="32" xfId="0" applyNumberFormat="1" applyFont="1" applyFill="1" applyBorder="1"/>
    <xf numFmtId="4" fontId="4" fillId="2" borderId="53" xfId="0" applyNumberFormat="1" applyFont="1" applyFill="1" applyBorder="1"/>
    <xf numFmtId="0" fontId="3" fillId="2" borderId="0" xfId="3" applyFill="1"/>
    <xf numFmtId="164" fontId="40" fillId="2" borderId="0" xfId="3" applyNumberFormat="1" applyFont="1" applyFill="1"/>
    <xf numFmtId="0" fontId="32" fillId="2" borderId="0" xfId="0" applyFont="1" applyFill="1"/>
    <xf numFmtId="0" fontId="39" fillId="2" borderId="0" xfId="0" applyFont="1" applyFill="1"/>
    <xf numFmtId="0" fontId="4" fillId="2" borderId="30" xfId="3" applyFont="1" applyFill="1" applyBorder="1"/>
    <xf numFmtId="0" fontId="4" fillId="2" borderId="46" xfId="3" applyFont="1" applyFill="1" applyBorder="1"/>
    <xf numFmtId="0" fontId="4" fillId="2" borderId="32" xfId="3" applyFont="1" applyFill="1" applyBorder="1"/>
    <xf numFmtId="3" fontId="4" fillId="2" borderId="32" xfId="3" applyNumberFormat="1" applyFont="1" applyFill="1" applyBorder="1"/>
    <xf numFmtId="164" fontId="4" fillId="2" borderId="32" xfId="3" applyNumberFormat="1" applyFont="1" applyFill="1" applyBorder="1"/>
    <xf numFmtId="3" fontId="20" fillId="2" borderId="32" xfId="3" applyNumberFormat="1" applyFont="1" applyFill="1" applyBorder="1"/>
    <xf numFmtId="0" fontId="7" fillId="2" borderId="0" xfId="0" applyFont="1" applyFill="1" applyBorder="1" applyAlignment="1"/>
    <xf numFmtId="0" fontId="0" fillId="2" borderId="0" xfId="0" applyFill="1" applyBorder="1" applyAlignment="1"/>
    <xf numFmtId="0" fontId="11" fillId="2" borderId="2" xfId="0" applyFont="1" applyFill="1" applyBorder="1"/>
    <xf numFmtId="0" fontId="27" fillId="2" borderId="39" xfId="0" applyFont="1" applyFill="1" applyBorder="1"/>
    <xf numFmtId="0" fontId="0" fillId="2" borderId="8" xfId="0" applyFill="1" applyBorder="1"/>
    <xf numFmtId="0" fontId="0" fillId="2" borderId="33" xfId="0" applyFill="1" applyBorder="1"/>
    <xf numFmtId="0" fontId="7" fillId="2" borderId="61" xfId="0" applyFont="1" applyFill="1" applyBorder="1" applyAlignment="1">
      <alignment horizontal="left"/>
    </xf>
    <xf numFmtId="0" fontId="7" fillId="2" borderId="21" xfId="0" applyFont="1" applyFill="1" applyBorder="1" applyAlignment="1">
      <alignment horizontal="center"/>
    </xf>
    <xf numFmtId="49" fontId="7" fillId="2" borderId="11" xfId="0" applyNumberFormat="1" applyFont="1" applyFill="1" applyBorder="1"/>
    <xf numFmtId="0" fontId="0" fillId="2" borderId="20" xfId="0" applyFill="1" applyBorder="1"/>
    <xf numFmtId="0" fontId="15" fillId="2" borderId="12" xfId="0" applyFont="1" applyFill="1" applyBorder="1"/>
    <xf numFmtId="0" fontId="0" fillId="2" borderId="55" xfId="0" applyFill="1" applyBorder="1"/>
    <xf numFmtId="0" fontId="11" fillId="2" borderId="28" xfId="0" applyFont="1" applyFill="1" applyBorder="1"/>
    <xf numFmtId="3" fontId="25" fillId="2" borderId="24" xfId="0" applyNumberFormat="1" applyFont="1" applyFill="1" applyBorder="1"/>
    <xf numFmtId="0" fontId="11" fillId="2" borderId="15" xfId="0" applyFont="1" applyFill="1" applyBorder="1" applyAlignment="1"/>
    <xf numFmtId="0" fontId="11" fillId="2" borderId="12" xfId="0" applyFont="1" applyFill="1" applyBorder="1" applyAlignment="1"/>
    <xf numFmtId="0" fontId="11" fillId="2" borderId="25" xfId="0" applyFont="1" applyFill="1" applyBorder="1" applyAlignment="1"/>
    <xf numFmtId="49" fontId="11" fillId="2" borderId="14" xfId="0" applyNumberFormat="1" applyFont="1" applyFill="1" applyBorder="1" applyAlignment="1">
      <alignment horizontal="center"/>
    </xf>
    <xf numFmtId="0" fontId="6" fillId="2" borderId="28" xfId="0" applyFont="1" applyFill="1" applyBorder="1" applyAlignment="1">
      <alignment horizontal="left"/>
    </xf>
    <xf numFmtId="164" fontId="15" fillId="2" borderId="25" xfId="0" applyNumberFormat="1" applyFont="1" applyFill="1" applyBorder="1"/>
    <xf numFmtId="3" fontId="0" fillId="2" borderId="25" xfId="0" applyNumberFormat="1" applyFill="1" applyBorder="1"/>
    <xf numFmtId="164" fontId="21" fillId="2" borderId="25" xfId="0" applyNumberFormat="1" applyFont="1" applyFill="1" applyBorder="1"/>
    <xf numFmtId="49" fontId="11" fillId="2" borderId="4" xfId="0" applyNumberFormat="1" applyFont="1" applyFill="1" applyBorder="1" applyAlignment="1">
      <alignment horizontal="center"/>
    </xf>
    <xf numFmtId="49" fontId="11" fillId="2" borderId="19" xfId="0" applyNumberFormat="1" applyFont="1" applyFill="1" applyBorder="1" applyAlignment="1">
      <alignment horizontal="center"/>
    </xf>
    <xf numFmtId="49" fontId="11" fillId="2" borderId="17" xfId="0" applyNumberFormat="1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28" xfId="0" applyFont="1" applyFill="1" applyBorder="1"/>
    <xf numFmtId="3" fontId="3" fillId="2" borderId="20" xfId="0" applyNumberFormat="1" applyFont="1" applyFill="1" applyBorder="1"/>
    <xf numFmtId="3" fontId="15" fillId="2" borderId="11" xfId="0" applyNumberFormat="1" applyFont="1" applyFill="1" applyBorder="1"/>
    <xf numFmtId="0" fontId="17" fillId="2" borderId="28" xfId="0" applyFont="1" applyFill="1" applyBorder="1"/>
    <xf numFmtId="3" fontId="29" fillId="2" borderId="20" xfId="0" applyNumberFormat="1" applyFont="1" applyFill="1" applyBorder="1"/>
    <xf numFmtId="3" fontId="18" fillId="2" borderId="11" xfId="0" applyNumberFormat="1" applyFont="1" applyFill="1" applyBorder="1"/>
    <xf numFmtId="0" fontId="18" fillId="2" borderId="24" xfId="0" applyFont="1" applyFill="1" applyBorder="1"/>
    <xf numFmtId="3" fontId="57" fillId="2" borderId="25" xfId="0" applyNumberFormat="1" applyFont="1" applyFill="1" applyBorder="1"/>
    <xf numFmtId="164" fontId="33" fillId="2" borderId="25" xfId="0" applyNumberFormat="1" applyFont="1" applyFill="1" applyBorder="1"/>
    <xf numFmtId="0" fontId="33" fillId="2" borderId="25" xfId="0" applyFont="1" applyFill="1" applyBorder="1"/>
    <xf numFmtId="0" fontId="33" fillId="2" borderId="26" xfId="0" applyFont="1" applyFill="1" applyBorder="1"/>
    <xf numFmtId="49" fontId="11" fillId="2" borderId="25" xfId="0" applyNumberFormat="1" applyFont="1" applyFill="1" applyBorder="1" applyAlignment="1">
      <alignment horizontal="left"/>
    </xf>
    <xf numFmtId="49" fontId="6" fillId="2" borderId="28" xfId="0" applyNumberFormat="1" applyFont="1" applyFill="1" applyBorder="1"/>
    <xf numFmtId="0" fontId="17" fillId="2" borderId="25" xfId="0" applyFont="1" applyFill="1" applyBorder="1" applyAlignment="1">
      <alignment horizontal="left"/>
    </xf>
    <xf numFmtId="49" fontId="17" fillId="2" borderId="16" xfId="0" applyNumberFormat="1" applyFont="1" applyFill="1" applyBorder="1"/>
    <xf numFmtId="0" fontId="29" fillId="2" borderId="25" xfId="0" applyFont="1" applyFill="1" applyBorder="1" applyAlignment="1">
      <alignment vertical="center"/>
    </xf>
    <xf numFmtId="0" fontId="29" fillId="2" borderId="20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6" fillId="2" borderId="17" xfId="0" applyFont="1" applyFill="1" applyBorder="1" applyAlignment="1">
      <alignment horizontal="center"/>
    </xf>
    <xf numFmtId="49" fontId="6" fillId="2" borderId="25" xfId="0" applyNumberFormat="1" applyFont="1" applyFill="1" applyBorder="1"/>
    <xf numFmtId="0" fontId="29" fillId="2" borderId="17" xfId="0" applyFont="1" applyFill="1" applyBorder="1" applyAlignment="1">
      <alignment horizontal="center"/>
    </xf>
    <xf numFmtId="0" fontId="29" fillId="2" borderId="17" xfId="0" applyFont="1" applyFill="1" applyBorder="1"/>
    <xf numFmtId="164" fontId="29" fillId="2" borderId="17" xfId="0" applyNumberFormat="1" applyFont="1" applyFill="1" applyBorder="1"/>
    <xf numFmtId="0" fontId="18" fillId="2" borderId="28" xfId="0" applyFont="1" applyFill="1" applyBorder="1"/>
    <xf numFmtId="4" fontId="29" fillId="2" borderId="25" xfId="0" applyNumberFormat="1" applyFont="1" applyFill="1" applyBorder="1"/>
    <xf numFmtId="0" fontId="7" fillId="2" borderId="47" xfId="0" applyFont="1" applyFill="1" applyBorder="1"/>
    <xf numFmtId="164" fontId="7" fillId="2" borderId="32" xfId="0" applyNumberFormat="1" applyFont="1" applyFill="1" applyBorder="1"/>
    <xf numFmtId="3" fontId="20" fillId="2" borderId="46" xfId="0" applyNumberFormat="1" applyFont="1" applyFill="1" applyBorder="1"/>
    <xf numFmtId="0" fontId="58" fillId="2" borderId="0" xfId="0" applyFont="1" applyFill="1"/>
    <xf numFmtId="0" fontId="11" fillId="2" borderId="1" xfId="3" applyFont="1" applyFill="1" applyBorder="1" applyAlignment="1">
      <alignment horizontal="center"/>
    </xf>
    <xf numFmtId="0" fontId="11" fillId="2" borderId="56" xfId="3" applyFont="1" applyFill="1" applyBorder="1" applyAlignment="1">
      <alignment horizontal="center"/>
    </xf>
    <xf numFmtId="0" fontId="11" fillId="2" borderId="2" xfId="3" applyFont="1" applyFill="1" applyBorder="1" applyAlignment="1">
      <alignment horizontal="center"/>
    </xf>
    <xf numFmtId="0" fontId="11" fillId="2" borderId="56" xfId="3" applyFont="1" applyFill="1" applyBorder="1"/>
    <xf numFmtId="0" fontId="11" fillId="2" borderId="56" xfId="0" applyFont="1" applyFill="1" applyBorder="1" applyAlignment="1">
      <alignment horizontal="center"/>
    </xf>
    <xf numFmtId="0" fontId="11" fillId="2" borderId="4" xfId="3" applyFont="1" applyFill="1" applyBorder="1" applyAlignment="1">
      <alignment horizontal="center"/>
    </xf>
    <xf numFmtId="0" fontId="11" fillId="2" borderId="22" xfId="3" applyFont="1" applyFill="1" applyBorder="1" applyAlignment="1">
      <alignment horizontal="center"/>
    </xf>
    <xf numFmtId="0" fontId="11" fillId="2" borderId="5" xfId="3" applyFont="1" applyFill="1" applyBorder="1" applyAlignment="1">
      <alignment horizontal="center"/>
    </xf>
    <xf numFmtId="49" fontId="11" fillId="2" borderId="22" xfId="3" applyNumberFormat="1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1" fillId="2" borderId="7" xfId="3" applyFont="1" applyFill="1" applyBorder="1" applyAlignment="1">
      <alignment horizontal="center"/>
    </xf>
    <xf numFmtId="0" fontId="11" fillId="2" borderId="49" xfId="3" applyFont="1" applyFill="1" applyBorder="1" applyAlignment="1">
      <alignment horizontal="center"/>
    </xf>
    <xf numFmtId="0" fontId="11" fillId="2" borderId="8" xfId="3" applyFont="1" applyFill="1" applyBorder="1" applyAlignment="1">
      <alignment horizontal="center"/>
    </xf>
    <xf numFmtId="49" fontId="11" fillId="2" borderId="49" xfId="3" applyNumberFormat="1" applyFont="1" applyFill="1" applyBorder="1" applyAlignment="1">
      <alignment horizontal="center"/>
    </xf>
    <xf numFmtId="0" fontId="12" fillId="2" borderId="49" xfId="0" applyFont="1" applyFill="1" applyBorder="1" applyAlignment="1">
      <alignment horizontal="center"/>
    </xf>
    <xf numFmtId="0" fontId="7" fillId="2" borderId="61" xfId="3" applyFont="1" applyFill="1" applyBorder="1" applyAlignment="1">
      <alignment horizontal="left"/>
    </xf>
    <xf numFmtId="0" fontId="7" fillId="2" borderId="21" xfId="3" applyFont="1" applyFill="1" applyBorder="1" applyAlignment="1">
      <alignment horizontal="center"/>
    </xf>
    <xf numFmtId="0" fontId="7" fillId="2" borderId="12" xfId="3" applyFont="1" applyFill="1" applyBorder="1" applyAlignment="1">
      <alignment horizontal="center"/>
    </xf>
    <xf numFmtId="49" fontId="7" fillId="2" borderId="12" xfId="3" applyNumberFormat="1" applyFont="1" applyFill="1" applyBorder="1"/>
    <xf numFmtId="0" fontId="0" fillId="2" borderId="12" xfId="0" applyFill="1" applyBorder="1"/>
    <xf numFmtId="164" fontId="39" fillId="2" borderId="0" xfId="0" applyNumberFormat="1" applyFont="1" applyFill="1"/>
    <xf numFmtId="0" fontId="19" fillId="2" borderId="46" xfId="3" applyFont="1" applyFill="1" applyBorder="1"/>
    <xf numFmtId="0" fontId="19" fillId="2" borderId="48" xfId="3" applyFont="1" applyFill="1" applyBorder="1"/>
    <xf numFmtId="3" fontId="4" fillId="2" borderId="48" xfId="3" applyNumberFormat="1" applyFont="1" applyFill="1" applyBorder="1"/>
    <xf numFmtId="3" fontId="20" fillId="2" borderId="48" xfId="3" applyNumberFormat="1" applyFont="1" applyFill="1" applyBorder="1"/>
    <xf numFmtId="3" fontId="27" fillId="2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3" fontId="25" fillId="2" borderId="35" xfId="0" applyNumberFormat="1" applyFont="1" applyFill="1" applyBorder="1" applyAlignment="1">
      <alignment horizontal="center" wrapText="1"/>
    </xf>
    <xf numFmtId="4" fontId="12" fillId="2" borderId="2" xfId="0" applyNumberFormat="1" applyFont="1" applyFill="1" applyBorder="1" applyAlignment="1">
      <alignment horizontal="center"/>
    </xf>
    <xf numFmtId="4" fontId="11" fillId="2" borderId="36" xfId="0" applyNumberFormat="1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 wrapText="1"/>
    </xf>
    <xf numFmtId="4" fontId="12" fillId="2" borderId="5" xfId="0" applyNumberFormat="1" applyFont="1" applyFill="1" applyBorder="1" applyAlignment="1">
      <alignment horizontal="center"/>
    </xf>
    <xf numFmtId="4" fontId="12" fillId="2" borderId="18" xfId="0" applyNumberFormat="1" applyFont="1" applyFill="1" applyBorder="1" applyAlignment="1">
      <alignment horizontal="center"/>
    </xf>
    <xf numFmtId="3" fontId="27" fillId="2" borderId="39" xfId="0" applyNumberFormat="1" applyFont="1" applyFill="1" applyBorder="1" applyAlignment="1">
      <alignment wrapText="1"/>
    </xf>
    <xf numFmtId="4" fontId="0" fillId="2" borderId="8" xfId="0" applyNumberFormat="1" applyFill="1" applyBorder="1"/>
    <xf numFmtId="4" fontId="0" fillId="2" borderId="33" xfId="0" applyNumberFormat="1" applyFill="1" applyBorder="1"/>
    <xf numFmtId="49" fontId="7" fillId="2" borderId="20" xfId="0" applyNumberFormat="1" applyFont="1" applyFill="1" applyBorder="1"/>
    <xf numFmtId="3" fontId="27" fillId="2" borderId="20" xfId="0" applyNumberFormat="1" applyFont="1" applyFill="1" applyBorder="1"/>
    <xf numFmtId="4" fontId="0" fillId="2" borderId="20" xfId="0" applyNumberFormat="1" applyFill="1" applyBorder="1"/>
    <xf numFmtId="4" fontId="0" fillId="2" borderId="55" xfId="0" applyNumberFormat="1" applyFill="1" applyBorder="1"/>
    <xf numFmtId="49" fontId="12" fillId="2" borderId="63" xfId="3" applyNumberFormat="1" applyFont="1" applyFill="1" applyBorder="1" applyAlignment="1">
      <alignment horizontal="center"/>
    </xf>
    <xf numFmtId="0" fontId="6" fillId="2" borderId="17" xfId="3" applyFont="1" applyFill="1" applyBorder="1" applyAlignment="1">
      <alignment horizontal="left"/>
    </xf>
    <xf numFmtId="0" fontId="30" fillId="2" borderId="25" xfId="3" applyFont="1" applyFill="1" applyBorder="1"/>
    <xf numFmtId="0" fontId="3" fillId="2" borderId="12" xfId="3" applyFont="1" applyFill="1" applyBorder="1" applyAlignment="1">
      <alignment horizontal="left" vertical="center"/>
    </xf>
    <xf numFmtId="3" fontId="3" fillId="2" borderId="25" xfId="3" applyNumberFormat="1" applyFont="1" applyFill="1" applyBorder="1"/>
    <xf numFmtId="0" fontId="3" fillId="2" borderId="14" xfId="3" applyFont="1" applyFill="1" applyBorder="1"/>
    <xf numFmtId="0" fontId="29" fillId="2" borderId="25" xfId="3" applyFont="1" applyFill="1" applyBorder="1" applyAlignment="1">
      <alignment horizontal="center"/>
    </xf>
    <xf numFmtId="49" fontId="3" fillId="2" borderId="25" xfId="3" applyNumberFormat="1" applyFont="1" applyFill="1" applyBorder="1"/>
    <xf numFmtId="0" fontId="3" fillId="2" borderId="25" xfId="3" applyFont="1" applyFill="1" applyBorder="1"/>
    <xf numFmtId="0" fontId="7" fillId="2" borderId="61" xfId="0" applyFont="1" applyFill="1" applyBorder="1"/>
    <xf numFmtId="49" fontId="7" fillId="2" borderId="21" xfId="0" applyNumberFormat="1" applyFont="1" applyFill="1" applyBorder="1"/>
    <xf numFmtId="164" fontId="21" fillId="2" borderId="20" xfId="0" applyNumberFormat="1" applyFont="1" applyFill="1" applyBorder="1"/>
    <xf numFmtId="3" fontId="32" fillId="2" borderId="20" xfId="0" applyNumberFormat="1" applyFont="1" applyFill="1" applyBorder="1"/>
    <xf numFmtId="4" fontId="39" fillId="2" borderId="20" xfId="0" applyNumberFormat="1" applyFont="1" applyFill="1" applyBorder="1"/>
    <xf numFmtId="4" fontId="39" fillId="2" borderId="55" xfId="0" applyNumberFormat="1" applyFont="1" applyFill="1" applyBorder="1"/>
    <xf numFmtId="49" fontId="12" fillId="2" borderId="61" xfId="3" applyNumberFormat="1" applyFont="1" applyFill="1" applyBorder="1" applyAlignment="1">
      <alignment horizontal="center"/>
    </xf>
    <xf numFmtId="0" fontId="3" fillId="2" borderId="21" xfId="3" applyFont="1" applyFill="1" applyBorder="1"/>
    <xf numFmtId="49" fontId="12" fillId="2" borderId="20" xfId="3" applyNumberFormat="1" applyFont="1" applyFill="1" applyBorder="1" applyAlignment="1">
      <alignment horizontal="left"/>
    </xf>
    <xf numFmtId="49" fontId="3" fillId="2" borderId="60" xfId="3" applyNumberFormat="1" applyFill="1" applyBorder="1" applyAlignment="1">
      <alignment horizontal="center"/>
    </xf>
    <xf numFmtId="49" fontId="3" fillId="2" borderId="25" xfId="3" applyNumberFormat="1" applyFill="1" applyBorder="1" applyAlignment="1">
      <alignment horizontal="center"/>
    </xf>
    <xf numFmtId="0" fontId="3" fillId="2" borderId="27" xfId="3" applyFill="1" applyBorder="1"/>
    <xf numFmtId="0" fontId="3" fillId="2" borderId="60" xfId="3" applyFill="1" applyBorder="1"/>
    <xf numFmtId="0" fontId="3" fillId="2" borderId="64" xfId="3" applyFill="1" applyBorder="1"/>
    <xf numFmtId="0" fontId="3" fillId="2" borderId="50" xfId="3" applyFill="1" applyBorder="1"/>
    <xf numFmtId="0" fontId="15" fillId="2" borderId="50" xfId="0" applyFont="1" applyFill="1" applyBorder="1"/>
    <xf numFmtId="4" fontId="3" fillId="2" borderId="52" xfId="0" applyNumberFormat="1" applyFont="1" applyFill="1" applyBorder="1"/>
    <xf numFmtId="0" fontId="10" fillId="2" borderId="39" xfId="2" applyFont="1" applyFill="1" applyBorder="1" applyAlignment="1">
      <alignment horizontal="right"/>
    </xf>
    <xf numFmtId="4" fontId="11" fillId="2" borderId="18" xfId="0" applyNumberFormat="1" applyFont="1" applyFill="1" applyBorder="1" applyAlignment="1">
      <alignment horizontal="center"/>
    </xf>
    <xf numFmtId="49" fontId="11" fillId="2" borderId="22" xfId="0" applyNumberFormat="1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wrapText="1"/>
    </xf>
    <xf numFmtId="4" fontId="0" fillId="2" borderId="5" xfId="0" applyNumberFormat="1" applyFill="1" applyBorder="1"/>
    <xf numFmtId="4" fontId="0" fillId="2" borderId="18" xfId="0" applyNumberFormat="1" applyFill="1" applyBorder="1"/>
    <xf numFmtId="49" fontId="12" fillId="2" borderId="14" xfId="3" applyNumberFormat="1" applyFont="1" applyFill="1" applyBorder="1" applyAlignment="1">
      <alignment horizontal="center"/>
    </xf>
    <xf numFmtId="49" fontId="12" fillId="2" borderId="25" xfId="0" applyNumberFormat="1" applyFont="1" applyFill="1" applyBorder="1" applyAlignment="1">
      <alignment horizontal="left"/>
    </xf>
    <xf numFmtId="4" fontId="12" fillId="2" borderId="25" xfId="0" applyNumberFormat="1" applyFont="1" applyFill="1" applyBorder="1"/>
    <xf numFmtId="4" fontId="3" fillId="2" borderId="25" xfId="0" applyNumberFormat="1" applyFont="1" applyFill="1" applyBorder="1"/>
    <xf numFmtId="0" fontId="29" fillId="2" borderId="24" xfId="0" applyFont="1" applyFill="1" applyBorder="1" applyAlignment="1">
      <alignment horizontal="left"/>
    </xf>
    <xf numFmtId="4" fontId="29" fillId="2" borderId="26" xfId="0" applyNumberFormat="1" applyFont="1" applyFill="1" applyBorder="1"/>
    <xf numFmtId="0" fontId="3" fillId="2" borderId="24" xfId="0" applyFont="1" applyFill="1" applyBorder="1"/>
    <xf numFmtId="0" fontId="29" fillId="2" borderId="24" xfId="0" applyFont="1" applyFill="1" applyBorder="1"/>
    <xf numFmtId="0" fontId="32" fillId="2" borderId="25" xfId="0" applyFont="1" applyFill="1" applyBorder="1"/>
    <xf numFmtId="0" fontId="29" fillId="2" borderId="22" xfId="0" applyFont="1" applyFill="1" applyBorder="1"/>
    <xf numFmtId="0" fontId="57" fillId="2" borderId="0" xfId="0" applyFont="1" applyFill="1"/>
    <xf numFmtId="3" fontId="33" fillId="2" borderId="25" xfId="0" applyNumberFormat="1" applyFont="1" applyFill="1" applyBorder="1"/>
    <xf numFmtId="0" fontId="43" fillId="2" borderId="25" xfId="0" applyFont="1" applyFill="1" applyBorder="1"/>
    <xf numFmtId="0" fontId="44" fillId="2" borderId="25" xfId="0" applyFont="1" applyFill="1" applyBorder="1"/>
    <xf numFmtId="0" fontId="29" fillId="2" borderId="23" xfId="0" applyFont="1" applyFill="1" applyBorder="1"/>
    <xf numFmtId="0" fontId="44" fillId="2" borderId="21" xfId="0" applyFont="1" applyFill="1" applyBorder="1"/>
    <xf numFmtId="0" fontId="29" fillId="2" borderId="25" xfId="0" applyFont="1" applyFill="1" applyBorder="1" applyAlignment="1">
      <alignment horizontal="center"/>
    </xf>
    <xf numFmtId="49" fontId="29" fillId="2" borderId="24" xfId="0" applyNumberFormat="1" applyFont="1" applyFill="1" applyBorder="1"/>
    <xf numFmtId="49" fontId="29" fillId="2" borderId="20" xfId="0" applyNumberFormat="1" applyFont="1" applyFill="1" applyBorder="1" applyAlignment="1">
      <alignment vertical="center"/>
    </xf>
    <xf numFmtId="4" fontId="18" fillId="2" borderId="55" xfId="0" applyNumberFormat="1" applyFont="1" applyFill="1" applyBorder="1"/>
    <xf numFmtId="0" fontId="3" fillId="2" borderId="17" xfId="0" applyFont="1" applyFill="1" applyBorder="1"/>
    <xf numFmtId="3" fontId="21" fillId="2" borderId="25" xfId="0" applyNumberFormat="1" applyFont="1" applyFill="1" applyBorder="1"/>
    <xf numFmtId="3" fontId="32" fillId="2" borderId="25" xfId="0" applyNumberFormat="1" applyFont="1" applyFill="1" applyBorder="1"/>
    <xf numFmtId="49" fontId="29" fillId="2" borderId="21" xfId="0" applyNumberFormat="1" applyFont="1" applyFill="1" applyBorder="1" applyAlignment="1">
      <alignment horizontal="center"/>
    </xf>
    <xf numFmtId="49" fontId="29" fillId="2" borderId="21" xfId="0" applyNumberFormat="1" applyFont="1" applyFill="1" applyBorder="1" applyAlignment="1">
      <alignment vertical="center"/>
    </xf>
    <xf numFmtId="0" fontId="44" fillId="2" borderId="55" xfId="0" applyFont="1" applyFill="1" applyBorder="1"/>
    <xf numFmtId="49" fontId="29" fillId="2" borderId="25" xfId="0" applyNumberFormat="1" applyFont="1" applyFill="1" applyBorder="1"/>
    <xf numFmtId="49" fontId="29" fillId="2" borderId="20" xfId="0" applyNumberFormat="1" applyFont="1" applyFill="1" applyBorder="1"/>
    <xf numFmtId="49" fontId="29" fillId="2" borderId="12" xfId="0" applyNumberFormat="1" applyFont="1" applyFill="1" applyBorder="1"/>
    <xf numFmtId="0" fontId="3" fillId="2" borderId="19" xfId="0" applyFont="1" applyFill="1" applyBorder="1"/>
    <xf numFmtId="3" fontId="32" fillId="2" borderId="17" xfId="0" applyNumberFormat="1" applyFont="1" applyFill="1" applyBorder="1"/>
    <xf numFmtId="0" fontId="39" fillId="2" borderId="17" xfId="0" applyFont="1" applyFill="1" applyBorder="1"/>
    <xf numFmtId="0" fontId="39" fillId="2" borderId="44" xfId="0" applyFont="1" applyFill="1" applyBorder="1"/>
    <xf numFmtId="0" fontId="4" fillId="2" borderId="47" xfId="0" applyFont="1" applyFill="1" applyBorder="1"/>
    <xf numFmtId="4" fontId="4" fillId="2" borderId="48" xfId="0" applyNumberFormat="1" applyFont="1" applyFill="1" applyBorder="1"/>
    <xf numFmtId="164" fontId="0" fillId="2" borderId="0" xfId="0" applyNumberFormat="1" applyFill="1"/>
    <xf numFmtId="3" fontId="25" fillId="2" borderId="35" xfId="0" applyNumberFormat="1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/>
    </xf>
    <xf numFmtId="3" fontId="27" fillId="2" borderId="39" xfId="0" applyNumberFormat="1" applyFont="1" applyFill="1" applyBorder="1"/>
    <xf numFmtId="164" fontId="0" fillId="2" borderId="20" xfId="0" applyNumberFormat="1" applyFill="1" applyBorder="1"/>
    <xf numFmtId="49" fontId="11" fillId="2" borderId="20" xfId="3" applyNumberFormat="1" applyFont="1" applyFill="1" applyBorder="1"/>
    <xf numFmtId="3" fontId="25" fillId="2" borderId="11" xfId="3" applyNumberFormat="1" applyFont="1" applyFill="1" applyBorder="1"/>
    <xf numFmtId="3" fontId="12" fillId="2" borderId="20" xfId="3" applyNumberFormat="1" applyFont="1" applyFill="1" applyBorder="1"/>
    <xf numFmtId="164" fontId="12" fillId="2" borderId="11" xfId="3" applyNumberFormat="1" applyFont="1" applyFill="1" applyBorder="1"/>
    <xf numFmtId="3" fontId="38" fillId="2" borderId="11" xfId="3" applyNumberFormat="1" applyFont="1" applyFill="1" applyBorder="1"/>
    <xf numFmtId="0" fontId="7" fillId="2" borderId="61" xfId="3" applyFont="1" applyFill="1" applyBorder="1" applyAlignment="1">
      <alignment horizontal="left" vertical="center"/>
    </xf>
    <xf numFmtId="3" fontId="6" fillId="2" borderId="20" xfId="3" applyNumberFormat="1" applyFont="1" applyFill="1" applyBorder="1"/>
    <xf numFmtId="0" fontId="32" fillId="2" borderId="23" xfId="0" applyFont="1" applyFill="1" applyBorder="1"/>
    <xf numFmtId="4" fontId="40" fillId="2" borderId="21" xfId="0" applyNumberFormat="1" applyFont="1" applyFill="1" applyBorder="1"/>
    <xf numFmtId="4" fontId="40" fillId="2" borderId="55" xfId="0" applyNumberFormat="1" applyFont="1" applyFill="1" applyBorder="1"/>
    <xf numFmtId="49" fontId="11" fillId="2" borderId="10" xfId="3" applyNumberFormat="1" applyFont="1" applyFill="1" applyBorder="1" applyAlignment="1">
      <alignment horizontal="center"/>
    </xf>
    <xf numFmtId="0" fontId="11" fillId="2" borderId="20" xfId="3" applyFont="1" applyFill="1" applyBorder="1" applyAlignment="1">
      <alignment horizontal="right"/>
    </xf>
    <xf numFmtId="3" fontId="11" fillId="2" borderId="25" xfId="3" applyNumberFormat="1" applyFont="1" applyFill="1" applyBorder="1" applyAlignment="1">
      <alignment horizontal="right"/>
    </xf>
    <xf numFmtId="164" fontId="12" fillId="2" borderId="25" xfId="3" applyNumberFormat="1" applyFont="1" applyFill="1" applyBorder="1" applyAlignment="1">
      <alignment horizontal="right"/>
    </xf>
    <xf numFmtId="3" fontId="25" fillId="2" borderId="23" xfId="3" applyNumberFormat="1" applyFont="1" applyFill="1" applyBorder="1" applyAlignment="1">
      <alignment horizontal="right"/>
    </xf>
    <xf numFmtId="0" fontId="6" fillId="2" borderId="37" xfId="3" applyFont="1" applyFill="1" applyBorder="1"/>
    <xf numFmtId="49" fontId="6" fillId="2" borderId="25" xfId="3" applyNumberFormat="1" applyFont="1" applyFill="1" applyBorder="1" applyAlignment="1">
      <alignment horizontal="center"/>
    </xf>
    <xf numFmtId="0" fontId="6" fillId="2" borderId="25" xfId="3" applyFont="1" applyFill="1" applyBorder="1"/>
    <xf numFmtId="0" fontId="6" fillId="2" borderId="23" xfId="3" applyFont="1" applyFill="1" applyBorder="1"/>
    <xf numFmtId="49" fontId="6" fillId="2" borderId="14" xfId="3" applyNumberFormat="1" applyFont="1" applyFill="1" applyBorder="1" applyAlignment="1">
      <alignment horizontal="center"/>
    </xf>
    <xf numFmtId="0" fontId="3" fillId="2" borderId="16" xfId="3" applyFont="1" applyFill="1" applyBorder="1"/>
    <xf numFmtId="0" fontId="6" fillId="2" borderId="19" xfId="3" applyFont="1" applyFill="1" applyBorder="1" applyAlignment="1"/>
    <xf numFmtId="49" fontId="6" fillId="2" borderId="17" xfId="3" applyNumberFormat="1" applyFont="1" applyFill="1" applyBorder="1" applyAlignment="1">
      <alignment horizontal="center"/>
    </xf>
    <xf numFmtId="0" fontId="6" fillId="2" borderId="17" xfId="3" applyFont="1" applyFill="1" applyBorder="1"/>
    <xf numFmtId="3" fontId="3" fillId="2" borderId="17" xfId="3" applyNumberFormat="1" applyFill="1" applyBorder="1"/>
    <xf numFmtId="164" fontId="3" fillId="2" borderId="16" xfId="3" applyNumberFormat="1" applyFont="1" applyFill="1" applyBorder="1"/>
    <xf numFmtId="0" fontId="7" fillId="2" borderId="46" xfId="3" applyFont="1" applyFill="1" applyBorder="1"/>
    <xf numFmtId="3" fontId="7" fillId="2" borderId="32" xfId="3" applyNumberFormat="1" applyFont="1" applyFill="1" applyBorder="1"/>
    <xf numFmtId="164" fontId="3" fillId="2" borderId="0" xfId="3" applyNumberFormat="1" applyFont="1" applyFill="1"/>
    <xf numFmtId="0" fontId="4" fillId="2" borderId="30" xfId="3" applyFont="1" applyFill="1" applyBorder="1" applyAlignment="1">
      <alignment horizontal="left" vertical="center"/>
    </xf>
    <xf numFmtId="3" fontId="4" fillId="2" borderId="32" xfId="3" applyNumberFormat="1" applyFont="1" applyFill="1" applyBorder="1" applyAlignment="1">
      <alignment horizontal="right" vertical="center"/>
    </xf>
    <xf numFmtId="164" fontId="4" fillId="2" borderId="32" xfId="3" applyNumberFormat="1" applyFont="1" applyFill="1" applyBorder="1" applyAlignment="1">
      <alignment horizontal="right" vertical="center"/>
    </xf>
    <xf numFmtId="3" fontId="20" fillId="2" borderId="32" xfId="3" applyNumberFormat="1" applyFont="1" applyFill="1" applyBorder="1" applyAlignment="1">
      <alignment horizontal="right" vertical="center"/>
    </xf>
    <xf numFmtId="0" fontId="25" fillId="0" borderId="17" xfId="0" applyFont="1" applyFill="1" applyBorder="1"/>
    <xf numFmtId="0" fontId="25" fillId="0" borderId="25" xfId="0" applyFont="1" applyFill="1" applyBorder="1"/>
    <xf numFmtId="3" fontId="25" fillId="0" borderId="5" xfId="0" applyNumberFormat="1" applyFont="1" applyFill="1" applyBorder="1"/>
    <xf numFmtId="0" fontId="15" fillId="0" borderId="25" xfId="0" applyFont="1" applyFill="1" applyBorder="1"/>
    <xf numFmtId="49" fontId="50" fillId="0" borderId="19" xfId="3" applyNumberFormat="1" applyFont="1" applyFill="1" applyBorder="1" applyAlignment="1">
      <alignment horizontal="center"/>
    </xf>
    <xf numFmtId="0" fontId="50" fillId="0" borderId="17" xfId="3" applyFont="1" applyFill="1" applyBorder="1"/>
    <xf numFmtId="3" fontId="15" fillId="0" borderId="27" xfId="3" applyNumberFormat="1" applyFont="1" applyBorder="1"/>
    <xf numFmtId="3" fontId="3" fillId="0" borderId="29" xfId="3" applyNumberFormat="1" applyFont="1" applyFill="1" applyBorder="1"/>
    <xf numFmtId="164" fontId="3" fillId="0" borderId="29" xfId="3" applyNumberFormat="1" applyFont="1" applyFill="1" applyBorder="1"/>
    <xf numFmtId="3" fontId="15" fillId="0" borderId="29" xfId="3" applyNumberFormat="1" applyFont="1" applyBorder="1"/>
    <xf numFmtId="3" fontId="15" fillId="0" borderId="25" xfId="0" applyNumberFormat="1" applyFont="1" applyFill="1" applyBorder="1"/>
    <xf numFmtId="3" fontId="15" fillId="0" borderId="17" xfId="0" applyNumberFormat="1" applyFont="1" applyFill="1" applyBorder="1"/>
    <xf numFmtId="3" fontId="15" fillId="0" borderId="20" xfId="0" applyNumberFormat="1" applyFont="1" applyFill="1" applyBorder="1"/>
    <xf numFmtId="3" fontId="18" fillId="0" borderId="27" xfId="0" applyNumberFormat="1" applyFont="1" applyFill="1" applyBorder="1"/>
    <xf numFmtId="3" fontId="12" fillId="2" borderId="21" xfId="3" applyNumberFormat="1" applyFont="1" applyFill="1" applyBorder="1"/>
    <xf numFmtId="3" fontId="6" fillId="2" borderId="21" xfId="3" applyNumberFormat="1" applyFont="1" applyFill="1" applyBorder="1"/>
    <xf numFmtId="164" fontId="59" fillId="0" borderId="0" xfId="3" applyNumberFormat="1" applyFont="1" applyFill="1" applyBorder="1"/>
    <xf numFmtId="164" fontId="11" fillId="2" borderId="21" xfId="3" applyNumberFormat="1" applyFont="1" applyFill="1" applyBorder="1"/>
    <xf numFmtId="3" fontId="25" fillId="2" borderId="21" xfId="3" applyNumberFormat="1" applyFont="1" applyFill="1" applyBorder="1"/>
    <xf numFmtId="0" fontId="7" fillId="0" borderId="0" xfId="3" applyFont="1" applyFill="1" applyBorder="1" applyAlignment="1"/>
    <xf numFmtId="0" fontId="7" fillId="2" borderId="0" xfId="0" applyFont="1" applyFill="1" applyBorder="1" applyAlignment="1"/>
    <xf numFmtId="0" fontId="21" fillId="2" borderId="0" xfId="0" applyFont="1" applyFill="1" applyBorder="1"/>
    <xf numFmtId="4" fontId="3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/>
    <xf numFmtId="3" fontId="4" fillId="2" borderId="0" xfId="0" applyNumberFormat="1" applyFont="1" applyFill="1" applyBorder="1"/>
    <xf numFmtId="164" fontId="4" fillId="2" borderId="0" xfId="0" applyNumberFormat="1" applyFont="1" applyFill="1" applyBorder="1"/>
    <xf numFmtId="3" fontId="20" fillId="2" borderId="0" xfId="0" applyNumberFormat="1" applyFont="1" applyFill="1" applyBorder="1"/>
    <xf numFmtId="4" fontId="4" fillId="2" borderId="0" xfId="0" applyNumberFormat="1" applyFont="1" applyFill="1" applyBorder="1"/>
    <xf numFmtId="49" fontId="3" fillId="2" borderId="64" xfId="0" applyNumberFormat="1" applyFont="1" applyFill="1" applyBorder="1" applyAlignment="1">
      <alignment horizontal="center"/>
    </xf>
    <xf numFmtId="49" fontId="3" fillId="2" borderId="58" xfId="0" applyNumberFormat="1" applyFont="1" applyFill="1" applyBorder="1" applyAlignment="1">
      <alignment horizontal="left"/>
    </xf>
    <xf numFmtId="0" fontId="29" fillId="2" borderId="50" xfId="0" applyFont="1" applyFill="1" applyBorder="1"/>
    <xf numFmtId="164" fontId="18" fillId="2" borderId="51" xfId="0" applyNumberFormat="1" applyFont="1" applyFill="1" applyBorder="1"/>
    <xf numFmtId="0" fontId="29" fillId="2" borderId="0" xfId="0" applyFont="1" applyFill="1" applyBorder="1"/>
    <xf numFmtId="0" fontId="17" fillId="2" borderId="0" xfId="0" applyFont="1" applyFill="1" applyBorder="1"/>
    <xf numFmtId="0" fontId="31" fillId="2" borderId="0" xfId="0" applyFont="1" applyFill="1" applyBorder="1"/>
    <xf numFmtId="164" fontId="18" fillId="2" borderId="0" xfId="0" applyNumberFormat="1" applyFont="1" applyFill="1" applyBorder="1"/>
    <xf numFmtId="3" fontId="18" fillId="2" borderId="0" xfId="0" applyNumberFormat="1" applyFont="1" applyFill="1" applyBorder="1"/>
    <xf numFmtId="0" fontId="6" fillId="2" borderId="5" xfId="0" applyFont="1" applyFill="1" applyBorder="1"/>
    <xf numFmtId="0" fontId="11" fillId="2" borderId="18" xfId="0" applyFont="1" applyFill="1" applyBorder="1" applyAlignment="1">
      <alignment horizontal="center"/>
    </xf>
    <xf numFmtId="49" fontId="3" fillId="2" borderId="39" xfId="0" applyNumberFormat="1" applyFont="1" applyFill="1" applyBorder="1" applyAlignment="1">
      <alignment horizontal="center"/>
    </xf>
    <xf numFmtId="49" fontId="3" fillId="2" borderId="39" xfId="0" applyNumberFormat="1" applyFont="1" applyFill="1" applyBorder="1" applyAlignment="1">
      <alignment horizontal="left"/>
    </xf>
    <xf numFmtId="0" fontId="29" fillId="2" borderId="39" xfId="0" applyFont="1" applyFill="1" applyBorder="1"/>
    <xf numFmtId="0" fontId="17" fillId="2" borderId="39" xfId="0" applyFont="1" applyFill="1" applyBorder="1"/>
    <xf numFmtId="0" fontId="31" fillId="2" borderId="39" xfId="0" applyFont="1" applyFill="1" applyBorder="1"/>
    <xf numFmtId="164" fontId="18" fillId="2" borderId="39" xfId="0" applyNumberFormat="1" applyFont="1" applyFill="1" applyBorder="1"/>
    <xf numFmtId="3" fontId="18" fillId="2" borderId="39" xfId="0" applyNumberFormat="1" applyFont="1" applyFill="1" applyBorder="1"/>
    <xf numFmtId="49" fontId="29" fillId="2" borderId="0" xfId="0" applyNumberFormat="1" applyFont="1" applyFill="1" applyBorder="1" applyAlignment="1">
      <alignment horizontal="center"/>
    </xf>
    <xf numFmtId="0" fontId="29" fillId="2" borderId="0" xfId="0" applyFont="1" applyFill="1" applyBorder="1" applyAlignment="1">
      <alignment horizontal="left"/>
    </xf>
    <xf numFmtId="0" fontId="0" fillId="2" borderId="0" xfId="0" applyFill="1" applyBorder="1"/>
    <xf numFmtId="0" fontId="7" fillId="2" borderId="0" xfId="0" applyFont="1" applyFill="1" applyBorder="1"/>
    <xf numFmtId="3" fontId="7" fillId="2" borderId="0" xfId="0" applyNumberFormat="1" applyFont="1" applyFill="1" applyBorder="1"/>
    <xf numFmtId="4" fontId="7" fillId="2" borderId="0" xfId="0" applyNumberFormat="1" applyFont="1" applyFill="1" applyBorder="1"/>
    <xf numFmtId="3" fontId="12" fillId="2" borderId="25" xfId="4" applyNumberFormat="1" applyFont="1" applyFill="1" applyBorder="1"/>
    <xf numFmtId="0" fontId="7" fillId="0" borderId="37" xfId="3" applyFont="1" applyFill="1" applyBorder="1" applyAlignment="1">
      <alignment horizontal="left" vertical="center"/>
    </xf>
    <xf numFmtId="49" fontId="3" fillId="0" borderId="0" xfId="3" applyNumberFormat="1" applyFont="1" applyFill="1" applyBorder="1"/>
    <xf numFmtId="49" fontId="3" fillId="0" borderId="25" xfId="3" applyNumberFormat="1" applyFont="1" applyFill="1" applyBorder="1"/>
    <xf numFmtId="0" fontId="7" fillId="0" borderId="50" xfId="3" applyFont="1" applyFill="1" applyBorder="1" applyAlignment="1">
      <alignment horizontal="left" vertical="center"/>
    </xf>
    <xf numFmtId="0" fontId="3" fillId="0" borderId="50" xfId="3" applyFont="1" applyFill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7" fillId="0" borderId="61" xfId="3" applyFont="1" applyFill="1" applyBorder="1" applyAlignment="1">
      <alignment horizontal="left" vertical="center"/>
    </xf>
    <xf numFmtId="0" fontId="12" fillId="2" borderId="25" xfId="0" applyFont="1" applyFill="1" applyBorder="1" applyAlignment="1">
      <alignment vertical="center"/>
    </xf>
    <xf numFmtId="3" fontId="60" fillId="2" borderId="24" xfId="0" applyNumberFormat="1" applyFont="1" applyFill="1" applyBorder="1"/>
    <xf numFmtId="3" fontId="6" fillId="0" borderId="21" xfId="3" applyNumberFormat="1" applyFont="1" applyFill="1" applyBorder="1"/>
    <xf numFmtId="164" fontId="6" fillId="0" borderId="21" xfId="3" applyNumberFormat="1" applyFont="1" applyFill="1" applyBorder="1"/>
    <xf numFmtId="3" fontId="6" fillId="0" borderId="29" xfId="3" applyNumberFormat="1" applyFont="1" applyFill="1" applyBorder="1"/>
    <xf numFmtId="164" fontId="6" fillId="0" borderId="29" xfId="3" applyNumberFormat="1" applyFont="1" applyFill="1" applyBorder="1"/>
    <xf numFmtId="4" fontId="20" fillId="0" borderId="32" xfId="0" applyNumberFormat="1" applyFont="1" applyFill="1" applyBorder="1"/>
    <xf numFmtId="0" fontId="12" fillId="2" borderId="23" xfId="0" applyFont="1" applyFill="1" applyBorder="1" applyAlignment="1"/>
    <xf numFmtId="0" fontId="12" fillId="2" borderId="24" xfId="0" applyFont="1" applyFill="1" applyBorder="1" applyAlignment="1"/>
    <xf numFmtId="49" fontId="11" fillId="2" borderId="14" xfId="3" applyNumberFormat="1" applyFont="1" applyFill="1" applyBorder="1" applyAlignment="1">
      <alignment horizontal="center" vertical="center"/>
    </xf>
    <xf numFmtId="164" fontId="15" fillId="0" borderId="25" xfId="3" applyNumberFormat="1" applyFont="1" applyFill="1" applyBorder="1"/>
    <xf numFmtId="164" fontId="15" fillId="0" borderId="25" xfId="0" applyNumberFormat="1" applyFont="1" applyFill="1" applyBorder="1" applyAlignment="1">
      <alignment horizontal="right"/>
    </xf>
    <xf numFmtId="164" fontId="15" fillId="0" borderId="50" xfId="0" applyNumberFormat="1" applyFont="1" applyFill="1" applyBorder="1" applyAlignment="1">
      <alignment horizontal="right"/>
    </xf>
    <xf numFmtId="49" fontId="12" fillId="2" borderId="20" xfId="3" applyNumberFormat="1" applyFont="1" applyFill="1" applyBorder="1" applyAlignment="1">
      <alignment horizontal="left"/>
    </xf>
    <xf numFmtId="0" fontId="12" fillId="2" borderId="20" xfId="3" applyFont="1" applyFill="1" applyBorder="1" applyAlignment="1">
      <alignment horizontal="left"/>
    </xf>
    <xf numFmtId="49" fontId="6" fillId="0" borderId="37" xfId="3" applyNumberFormat="1" applyFont="1" applyFill="1" applyBorder="1" applyAlignment="1">
      <alignment horizontal="center"/>
    </xf>
    <xf numFmtId="49" fontId="6" fillId="0" borderId="5" xfId="3" applyNumberFormat="1" applyFont="1" applyFill="1" applyBorder="1" applyAlignment="1">
      <alignment horizontal="left"/>
    </xf>
    <xf numFmtId="0" fontId="6" fillId="0" borderId="22" xfId="3" applyFont="1" applyFill="1" applyBorder="1" applyAlignment="1">
      <alignment horizontal="left"/>
    </xf>
    <xf numFmtId="3" fontId="3" fillId="2" borderId="22" xfId="3" applyNumberFormat="1" applyFill="1" applyBorder="1"/>
    <xf numFmtId="4" fontId="3" fillId="2" borderId="15" xfId="0" applyNumberFormat="1" applyFont="1" applyFill="1" applyBorder="1"/>
    <xf numFmtId="4" fontId="3" fillId="2" borderId="6" xfId="0" applyNumberFormat="1" applyFont="1" applyFill="1" applyBorder="1"/>
    <xf numFmtId="3" fontId="7" fillId="0" borderId="47" xfId="3" applyNumberFormat="1" applyFont="1" applyFill="1" applyBorder="1"/>
    <xf numFmtId="3" fontId="30" fillId="2" borderId="25" xfId="0" applyNumberFormat="1" applyFont="1" applyFill="1" applyBorder="1"/>
    <xf numFmtId="164" fontId="30" fillId="2" borderId="25" xfId="0" applyNumberFormat="1" applyFont="1" applyFill="1" applyBorder="1"/>
    <xf numFmtId="4" fontId="30" fillId="2" borderId="21" xfId="0" applyNumberFormat="1" applyFont="1" applyFill="1" applyBorder="1"/>
    <xf numFmtId="4" fontId="30" fillId="2" borderId="55" xfId="0" applyNumberFormat="1" applyFont="1" applyFill="1" applyBorder="1"/>
    <xf numFmtId="3" fontId="12" fillId="0" borderId="26" xfId="3" applyNumberFormat="1" applyFont="1" applyFill="1" applyBorder="1"/>
    <xf numFmtId="0" fontId="61" fillId="0" borderId="0" xfId="0" applyFont="1"/>
    <xf numFmtId="0" fontId="62" fillId="0" borderId="0" xfId="0" applyFont="1"/>
    <xf numFmtId="0" fontId="12" fillId="0" borderId="23" xfId="3" applyFont="1" applyFill="1" applyBorder="1" applyAlignment="1">
      <alignment horizontal="left"/>
    </xf>
    <xf numFmtId="0" fontId="12" fillId="0" borderId="24" xfId="3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38" xfId="3" applyFont="1" applyFill="1" applyBorder="1" applyAlignment="1"/>
    <xf numFmtId="0" fontId="7" fillId="0" borderId="39" xfId="3" applyFont="1" applyFill="1" applyBorder="1" applyAlignment="1"/>
    <xf numFmtId="0" fontId="7" fillId="0" borderId="49" xfId="3" applyFont="1" applyFill="1" applyBorder="1" applyAlignment="1"/>
    <xf numFmtId="0" fontId="7" fillId="0" borderId="0" xfId="3" applyFont="1" applyFill="1" applyBorder="1" applyAlignment="1"/>
    <xf numFmtId="0" fontId="7" fillId="0" borderId="61" xfId="3" applyFont="1" applyFill="1" applyBorder="1" applyAlignment="1"/>
    <xf numFmtId="0" fontId="7" fillId="0" borderId="11" xfId="3" applyFont="1" applyFill="1" applyBorder="1" applyAlignment="1"/>
    <xf numFmtId="0" fontId="7" fillId="0" borderId="12" xfId="3" applyFont="1" applyFill="1" applyBorder="1" applyAlignment="1"/>
    <xf numFmtId="0" fontId="7" fillId="0" borderId="30" xfId="3" applyFont="1" applyFill="1" applyBorder="1" applyAlignment="1"/>
    <xf numFmtId="0" fontId="7" fillId="0" borderId="46" xfId="3" applyFont="1" applyFill="1" applyBorder="1" applyAlignment="1"/>
    <xf numFmtId="0" fontId="7" fillId="0" borderId="47" xfId="3" applyFont="1" applyFill="1" applyBorder="1" applyAlignment="1"/>
    <xf numFmtId="49" fontId="7" fillId="0" borderId="30" xfId="3" applyNumberFormat="1" applyFont="1" applyFill="1" applyBorder="1" applyAlignment="1">
      <alignment horizontal="left"/>
    </xf>
    <xf numFmtId="49" fontId="25" fillId="0" borderId="27" xfId="3" applyNumberFormat="1" applyFont="1" applyFill="1" applyBorder="1" applyAlignment="1" applyProtection="1">
      <alignment horizontal="left"/>
      <protection locked="0"/>
    </xf>
    <xf numFmtId="0" fontId="53" fillId="0" borderId="24" xfId="0" applyFont="1" applyBorder="1" applyAlignment="1">
      <alignment horizontal="left"/>
    </xf>
    <xf numFmtId="0" fontId="7" fillId="0" borderId="61" xfId="3" applyFont="1" applyFill="1" applyBorder="1" applyAlignment="1">
      <alignment horizontal="left" vertical="center"/>
    </xf>
    <xf numFmtId="0" fontId="7" fillId="0" borderId="11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0" fontId="11" fillId="0" borderId="27" xfId="3" applyFont="1" applyFill="1" applyBorder="1" applyAlignment="1">
      <alignment horizontal="left"/>
    </xf>
    <xf numFmtId="0" fontId="0" fillId="0" borderId="24" xfId="0" applyBorder="1" applyAlignment="1"/>
    <xf numFmtId="49" fontId="12" fillId="0" borderId="27" xfId="3" applyNumberFormat="1" applyFont="1" applyFill="1" applyBorder="1" applyAlignment="1">
      <alignment horizontal="left"/>
    </xf>
    <xf numFmtId="0" fontId="0" fillId="0" borderId="23" xfId="0" applyBorder="1" applyAlignment="1"/>
    <xf numFmtId="0" fontId="7" fillId="2" borderId="30" xfId="3" applyFont="1" applyFill="1" applyBorder="1" applyAlignment="1"/>
    <xf numFmtId="0" fontId="7" fillId="2" borderId="46" xfId="3" applyFont="1" applyFill="1" applyBorder="1" applyAlignment="1"/>
    <xf numFmtId="49" fontId="12" fillId="2" borderId="20" xfId="3" applyNumberFormat="1" applyFont="1" applyFill="1" applyBorder="1" applyAlignment="1">
      <alignment horizontal="left"/>
    </xf>
    <xf numFmtId="0" fontId="12" fillId="2" borderId="20" xfId="3" applyFont="1" applyFill="1" applyBorder="1" applyAlignment="1">
      <alignment horizontal="left"/>
    </xf>
    <xf numFmtId="0" fontId="12" fillId="2" borderId="5" xfId="3" applyFont="1" applyFill="1" applyBorder="1" applyAlignment="1">
      <alignment horizontal="left"/>
    </xf>
    <xf numFmtId="0" fontId="4" fillId="2" borderId="30" xfId="0" applyFont="1" applyFill="1" applyBorder="1" applyAlignment="1"/>
    <xf numFmtId="0" fontId="4" fillId="2" borderId="46" xfId="0" applyFont="1" applyFill="1" applyBorder="1" applyAlignment="1"/>
    <xf numFmtId="0" fontId="4" fillId="2" borderId="47" xfId="0" applyFont="1" applyFill="1" applyBorder="1" applyAlignment="1"/>
    <xf numFmtId="0" fontId="12" fillId="2" borderId="23" xfId="0" applyFont="1" applyFill="1" applyBorder="1" applyAlignment="1"/>
    <xf numFmtId="0" fontId="12" fillId="2" borderId="24" xfId="0" applyFont="1" applyFill="1" applyBorder="1" applyAlignment="1"/>
    <xf numFmtId="0" fontId="11" fillId="2" borderId="27" xfId="3" applyFont="1" applyFill="1" applyBorder="1" applyAlignment="1">
      <alignment horizontal="left"/>
    </xf>
    <xf numFmtId="0" fontId="0" fillId="2" borderId="24" xfId="0" applyFill="1" applyBorder="1" applyAlignment="1"/>
    <xf numFmtId="0" fontId="7" fillId="0" borderId="31" xfId="3" applyFont="1" applyFill="1" applyBorder="1" applyAlignment="1"/>
    <xf numFmtId="0" fontId="7" fillId="0" borderId="32" xfId="3" applyFont="1" applyFill="1" applyBorder="1" applyAlignment="1"/>
    <xf numFmtId="0" fontId="11" fillId="2" borderId="27" xfId="0" applyFont="1" applyFill="1" applyBorder="1" applyAlignment="1"/>
    <xf numFmtId="0" fontId="11" fillId="2" borderId="12" xfId="0" applyFont="1" applyFill="1" applyBorder="1" applyAlignment="1"/>
    <xf numFmtId="0" fontId="7" fillId="2" borderId="30" xfId="0" applyFont="1" applyFill="1" applyBorder="1" applyAlignment="1"/>
    <xf numFmtId="0" fontId="7" fillId="2" borderId="46" xfId="0" applyFont="1" applyFill="1" applyBorder="1" applyAlignment="1"/>
    <xf numFmtId="0" fontId="7" fillId="2" borderId="47" xfId="0" applyFont="1" applyFill="1" applyBorder="1" applyAlignment="1"/>
    <xf numFmtId="0" fontId="20" fillId="0" borderId="0" xfId="0" applyFont="1" applyBorder="1" applyAlignment="1"/>
    <xf numFmtId="49" fontId="11" fillId="0" borderId="27" xfId="3" applyNumberFormat="1" applyFont="1" applyFill="1" applyBorder="1" applyAlignment="1">
      <alignment horizontal="left"/>
    </xf>
    <xf numFmtId="49" fontId="11" fillId="0" borderId="24" xfId="3" applyNumberFormat="1" applyFont="1" applyFill="1" applyBorder="1" applyAlignment="1">
      <alignment horizontal="left"/>
    </xf>
    <xf numFmtId="0" fontId="0" fillId="2" borderId="46" xfId="0" applyFill="1" applyBorder="1"/>
    <xf numFmtId="0" fontId="0" fillId="2" borderId="47" xfId="0" applyFill="1" applyBorder="1"/>
    <xf numFmtId="0" fontId="7" fillId="2" borderId="0" xfId="0" applyFont="1" applyFill="1" applyBorder="1" applyAlignment="1"/>
    <xf numFmtId="0" fontId="7" fillId="0" borderId="0" xfId="1" applyFont="1" applyBorder="1" applyAlignment="1"/>
    <xf numFmtId="0" fontId="3" fillId="0" borderId="0" xfId="1" applyBorder="1" applyAlignment="1"/>
    <xf numFmtId="49" fontId="12" fillId="0" borderId="20" xfId="3" applyNumberFormat="1" applyFont="1" applyFill="1" applyBorder="1" applyAlignment="1">
      <alignment horizontal="left"/>
    </xf>
    <xf numFmtId="0" fontId="12" fillId="0" borderId="20" xfId="3" applyFont="1" applyFill="1" applyBorder="1" applyAlignment="1">
      <alignment horizontal="left"/>
    </xf>
  </cellXfs>
  <cellStyles count="5">
    <cellStyle name="čárky" xfId="4" builtinId="3"/>
    <cellStyle name="normální" xfId="0" builtinId="0"/>
    <cellStyle name="normální 2" xfId="3"/>
    <cellStyle name="normální_Rozbory 2014" xfId="1"/>
    <cellStyle name="normální_Rozbory_1.Q.2014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workbookViewId="0">
      <selection activeCell="F4" sqref="F4"/>
    </sheetView>
  </sheetViews>
  <sheetFormatPr defaultRowHeight="15"/>
  <cols>
    <col min="2" max="2" width="12" customWidth="1"/>
    <col min="3" max="3" width="45.140625" customWidth="1"/>
    <col min="4" max="4" width="47.42578125" customWidth="1"/>
    <col min="5" max="5" width="13.85546875" customWidth="1"/>
    <col min="6" max="6" width="16.85546875" customWidth="1"/>
    <col min="7" max="7" width="13.140625" customWidth="1"/>
    <col min="9" max="9" width="9.28515625" customWidth="1"/>
  </cols>
  <sheetData>
    <row r="1" spans="1:9">
      <c r="E1" s="1"/>
      <c r="F1" s="1293" t="s">
        <v>633</v>
      </c>
      <c r="G1" s="1293"/>
      <c r="H1" s="1293"/>
    </row>
    <row r="2" spans="1:9">
      <c r="E2" s="1"/>
      <c r="F2" s="1293" t="s">
        <v>634</v>
      </c>
      <c r="G2" s="1293"/>
      <c r="H2" s="1293"/>
    </row>
    <row r="3" spans="1:9">
      <c r="F3" s="1293" t="s">
        <v>635</v>
      </c>
      <c r="G3" s="1293"/>
      <c r="H3" s="1293"/>
    </row>
    <row r="4" spans="1:9">
      <c r="F4" s="1292" t="s">
        <v>636</v>
      </c>
      <c r="G4" s="1292"/>
      <c r="H4" s="1293"/>
    </row>
    <row r="5" spans="1:9" ht="20.25">
      <c r="C5" s="2" t="s">
        <v>560</v>
      </c>
    </row>
    <row r="7" spans="1:9" ht="15.75">
      <c r="C7" s="3" t="s">
        <v>0</v>
      </c>
      <c r="D7" s="4"/>
    </row>
    <row r="8" spans="1:9" ht="15.75">
      <c r="B8" s="5" t="s">
        <v>1</v>
      </c>
      <c r="D8" s="5"/>
    </row>
    <row r="9" spans="1:9" ht="15.75">
      <c r="A9" s="6"/>
      <c r="B9" s="7"/>
      <c r="C9" s="5" t="s">
        <v>2</v>
      </c>
      <c r="D9" s="8"/>
    </row>
    <row r="10" spans="1:9" ht="15.75">
      <c r="A10" s="6"/>
      <c r="B10" s="5"/>
      <c r="C10" s="5" t="s">
        <v>3</v>
      </c>
      <c r="D10" s="9" t="s">
        <v>4</v>
      </c>
    </row>
    <row r="11" spans="1:9" ht="9" customHeight="1">
      <c r="A11" s="6"/>
      <c r="B11" s="5"/>
      <c r="C11" s="5"/>
      <c r="D11" s="9"/>
    </row>
    <row r="12" spans="1:9" ht="18.75" thickBot="1">
      <c r="A12" s="84" t="s">
        <v>5</v>
      </c>
      <c r="B12" s="85"/>
      <c r="C12" s="83"/>
      <c r="D12" s="76"/>
      <c r="E12" s="86"/>
      <c r="F12" s="83"/>
      <c r="G12" s="83"/>
      <c r="H12" s="83"/>
      <c r="I12" s="12" t="s">
        <v>609</v>
      </c>
    </row>
    <row r="13" spans="1:9" ht="15" customHeight="1">
      <c r="A13" s="87" t="s">
        <v>6</v>
      </c>
      <c r="B13" s="88" t="s">
        <v>7</v>
      </c>
      <c r="C13" s="89" t="s">
        <v>8</v>
      </c>
      <c r="D13" s="90"/>
      <c r="E13" s="88" t="s">
        <v>9</v>
      </c>
      <c r="F13" s="88" t="s">
        <v>10</v>
      </c>
      <c r="G13" s="88" t="s">
        <v>11</v>
      </c>
      <c r="H13" s="88" t="s">
        <v>12</v>
      </c>
      <c r="I13" s="91" t="s">
        <v>12</v>
      </c>
    </row>
    <row r="14" spans="1:9">
      <c r="A14" s="142" t="s">
        <v>13</v>
      </c>
      <c r="B14" s="92" t="s">
        <v>14</v>
      </c>
      <c r="C14" s="93" t="s">
        <v>15</v>
      </c>
      <c r="D14" s="94" t="s">
        <v>16</v>
      </c>
      <c r="E14" s="92" t="s">
        <v>17</v>
      </c>
      <c r="F14" s="92" t="s">
        <v>18</v>
      </c>
      <c r="G14" s="92" t="s">
        <v>561</v>
      </c>
      <c r="H14" s="92" t="s">
        <v>19</v>
      </c>
      <c r="I14" s="95" t="s">
        <v>20</v>
      </c>
    </row>
    <row r="15" spans="1:9" ht="15.75" thickBot="1">
      <c r="A15" s="96" t="s">
        <v>21</v>
      </c>
      <c r="B15" s="97" t="s">
        <v>22</v>
      </c>
      <c r="C15" s="98"/>
      <c r="D15" s="99"/>
      <c r="E15" s="97" t="s">
        <v>284</v>
      </c>
      <c r="F15" s="97" t="s">
        <v>284</v>
      </c>
      <c r="G15" s="100"/>
      <c r="H15" s="100"/>
      <c r="I15" s="101"/>
    </row>
    <row r="16" spans="1:9" ht="15.75">
      <c r="A16" s="102" t="s">
        <v>23</v>
      </c>
      <c r="B16" s="103"/>
      <c r="C16" s="104"/>
      <c r="D16" s="105"/>
      <c r="E16" s="106"/>
      <c r="F16" s="106"/>
      <c r="G16" s="401"/>
      <c r="H16" s="117"/>
      <c r="I16" s="107"/>
    </row>
    <row r="17" spans="1:9">
      <c r="A17" s="151" t="s">
        <v>393</v>
      </c>
      <c r="B17" s="152" t="s">
        <v>234</v>
      </c>
      <c r="C17" s="153"/>
      <c r="D17" s="152"/>
      <c r="E17" s="157">
        <f>SUM(E19+E20)</f>
        <v>2000</v>
      </c>
      <c r="F17" s="452">
        <f>SUM(F19+F20)</f>
        <v>698.2</v>
      </c>
      <c r="G17" s="467">
        <f>SUM(G19+G20)</f>
        <v>274</v>
      </c>
      <c r="H17" s="137">
        <f t="shared" ref="H17" si="0">G17/E17*100</f>
        <v>13.700000000000001</v>
      </c>
      <c r="I17" s="138">
        <f t="shared" ref="I17" si="1">G17/F17*100</f>
        <v>39.243769693497562</v>
      </c>
    </row>
    <row r="18" spans="1:9">
      <c r="A18" s="186"/>
      <c r="B18" s="152"/>
      <c r="C18" s="152" t="s">
        <v>628</v>
      </c>
      <c r="D18" s="152"/>
      <c r="E18" s="157"/>
      <c r="F18" s="452"/>
      <c r="G18" s="455"/>
      <c r="H18" s="461"/>
      <c r="I18" s="462"/>
    </row>
    <row r="19" spans="1:9" ht="15.75">
      <c r="A19" s="579"/>
      <c r="B19" s="578"/>
      <c r="C19" s="559" t="s">
        <v>24</v>
      </c>
      <c r="D19" s="559" t="s">
        <v>25</v>
      </c>
      <c r="E19" s="191">
        <v>2000</v>
      </c>
      <c r="F19" s="444">
        <v>698.2</v>
      </c>
      <c r="G19" s="471">
        <v>274</v>
      </c>
      <c r="H19" s="563">
        <f t="shared" ref="H19" si="2">G19/E19*100</f>
        <v>13.700000000000001</v>
      </c>
      <c r="I19" s="580">
        <f t="shared" ref="I19" si="3">G19/F19*100</f>
        <v>39.243769693497562</v>
      </c>
    </row>
    <row r="20" spans="1:9" ht="15.75">
      <c r="A20" s="345"/>
      <c r="B20" s="346"/>
      <c r="C20" s="560" t="s">
        <v>26</v>
      </c>
      <c r="D20" s="560"/>
      <c r="E20" s="576"/>
      <c r="F20" s="577"/>
      <c r="G20" s="78"/>
      <c r="H20" s="464"/>
      <c r="I20" s="465"/>
    </row>
    <row r="21" spans="1:9" ht="15.75">
      <c r="A21" s="345"/>
      <c r="B21" s="346"/>
      <c r="C21" s="155"/>
      <c r="D21" s="347"/>
      <c r="E21" s="150"/>
      <c r="F21" s="453"/>
      <c r="G21" s="420"/>
      <c r="H21" s="421"/>
      <c r="I21" s="422"/>
    </row>
    <row r="22" spans="1:9">
      <c r="A22" s="193" t="s">
        <v>27</v>
      </c>
      <c r="B22" s="1294" t="s">
        <v>394</v>
      </c>
      <c r="C22" s="1294"/>
      <c r="D22" s="1295"/>
      <c r="E22" s="354">
        <f>SUM(E23:E25)</f>
        <v>1400</v>
      </c>
      <c r="F22" s="454">
        <f>SUM(F23:F25)</f>
        <v>1400</v>
      </c>
      <c r="G22" s="354">
        <f>G24</f>
        <v>848</v>
      </c>
      <c r="H22" s="137">
        <f t="shared" ref="H22" si="4">G22/E22*100</f>
        <v>60.571428571428577</v>
      </c>
      <c r="I22" s="138">
        <f t="shared" ref="I22" si="5">G22/F22*100</f>
        <v>60.571428571428577</v>
      </c>
    </row>
    <row r="23" spans="1:9">
      <c r="A23" s="187"/>
      <c r="B23" s="348"/>
      <c r="C23" s="155" t="s">
        <v>28</v>
      </c>
      <c r="D23" s="155" t="s">
        <v>25</v>
      </c>
      <c r="E23" s="150">
        <v>500</v>
      </c>
      <c r="F23" s="453">
        <v>0</v>
      </c>
      <c r="G23" s="455">
        <v>0</v>
      </c>
      <c r="H23" s="460">
        <f t="shared" ref="H23:H25" si="6">G23/E23*100</f>
        <v>0</v>
      </c>
      <c r="I23" s="456">
        <v>0</v>
      </c>
    </row>
    <row r="24" spans="1:9">
      <c r="A24" s="349"/>
      <c r="B24" s="348"/>
      <c r="C24" s="155" t="s">
        <v>29</v>
      </c>
      <c r="D24" s="155" t="s">
        <v>25</v>
      </c>
      <c r="E24" s="150">
        <v>800</v>
      </c>
      <c r="F24" s="453">
        <v>1400</v>
      </c>
      <c r="G24" s="455">
        <v>848</v>
      </c>
      <c r="H24" s="460">
        <f t="shared" si="6"/>
        <v>106</v>
      </c>
      <c r="I24" s="456">
        <f t="shared" ref="I24:I27" si="7">G24/F24*100</f>
        <v>60.571428571428577</v>
      </c>
    </row>
    <row r="25" spans="1:9">
      <c r="A25" s="349"/>
      <c r="B25" s="348"/>
      <c r="C25" s="155" t="s">
        <v>30</v>
      </c>
      <c r="D25" s="155" t="s">
        <v>25</v>
      </c>
      <c r="E25" s="149">
        <v>100</v>
      </c>
      <c r="F25" s="451">
        <v>0</v>
      </c>
      <c r="G25" s="455">
        <v>0</v>
      </c>
      <c r="H25" s="460">
        <f t="shared" si="6"/>
        <v>0</v>
      </c>
      <c r="I25" s="456">
        <v>0</v>
      </c>
    </row>
    <row r="26" spans="1:9">
      <c r="A26" s="349"/>
      <c r="B26" s="348"/>
      <c r="C26" s="155"/>
      <c r="D26" s="155"/>
      <c r="E26" s="149"/>
      <c r="F26" s="451"/>
      <c r="G26" s="455"/>
      <c r="H26" s="460"/>
      <c r="I26" s="456"/>
    </row>
    <row r="27" spans="1:9">
      <c r="A27" s="186" t="s">
        <v>27</v>
      </c>
      <c r="B27" s="1294" t="s">
        <v>394</v>
      </c>
      <c r="C27" s="1294"/>
      <c r="D27" s="1295"/>
      <c r="E27" s="754">
        <v>0</v>
      </c>
      <c r="F27" s="755">
        <f>F29</f>
        <v>1000</v>
      </c>
      <c r="G27" s="157">
        <f>G29</f>
        <v>120</v>
      </c>
      <c r="H27" s="137">
        <v>0</v>
      </c>
      <c r="I27" s="138">
        <f t="shared" si="7"/>
        <v>12</v>
      </c>
    </row>
    <row r="28" spans="1:9">
      <c r="A28" s="186"/>
      <c r="B28" s="757">
        <v>21</v>
      </c>
      <c r="C28" s="262" t="s">
        <v>450</v>
      </c>
      <c r="D28" s="749"/>
      <c r="E28" s="754"/>
      <c r="F28" s="755"/>
      <c r="G28" s="756"/>
      <c r="H28" s="137"/>
      <c r="I28" s="138"/>
    </row>
    <row r="29" spans="1:9">
      <c r="A29" s="349"/>
      <c r="B29" s="348"/>
      <c r="C29" s="262"/>
      <c r="D29" s="749" t="s">
        <v>25</v>
      </c>
      <c r="E29" s="149">
        <v>0</v>
      </c>
      <c r="F29" s="451">
        <v>1000</v>
      </c>
      <c r="G29" s="455">
        <v>120</v>
      </c>
      <c r="H29" s="460">
        <v>0</v>
      </c>
      <c r="I29" s="456">
        <f t="shared" ref="I29" si="8">G29/F29*100</f>
        <v>12</v>
      </c>
    </row>
    <row r="30" spans="1:9">
      <c r="A30" s="349"/>
      <c r="B30" s="155"/>
      <c r="C30" s="155"/>
      <c r="D30" s="155"/>
      <c r="E30" s="149"/>
      <c r="F30" s="451"/>
      <c r="G30" s="455"/>
      <c r="H30" s="461"/>
      <c r="I30" s="462"/>
    </row>
    <row r="31" spans="1:9">
      <c r="A31" s="186" t="s">
        <v>395</v>
      </c>
      <c r="B31" s="265" t="s">
        <v>339</v>
      </c>
      <c r="C31" s="220"/>
      <c r="D31" s="155"/>
      <c r="E31" s="157">
        <f>SUM(E33:E38)</f>
        <v>180</v>
      </c>
      <c r="F31" s="452">
        <f>SUM(F32:F38)</f>
        <v>228</v>
      </c>
      <c r="G31" s="157">
        <f>G32+G37</f>
        <v>84</v>
      </c>
      <c r="H31" s="137">
        <f t="shared" ref="H31" si="9">G31/E31*100</f>
        <v>46.666666666666664</v>
      </c>
      <c r="I31" s="138">
        <f t="shared" ref="I31:I32" si="10">G31/F31*100</f>
        <v>36.84210526315789</v>
      </c>
    </row>
    <row r="32" spans="1:9">
      <c r="A32" s="186"/>
      <c r="B32" s="265"/>
      <c r="C32" s="388" t="s">
        <v>452</v>
      </c>
      <c r="D32" s="155" t="s">
        <v>277</v>
      </c>
      <c r="E32" s="572"/>
      <c r="F32" s="453">
        <v>48</v>
      </c>
      <c r="G32" s="359">
        <v>48</v>
      </c>
      <c r="H32" s="503">
        <v>0</v>
      </c>
      <c r="I32" s="504">
        <f t="shared" si="10"/>
        <v>100</v>
      </c>
    </row>
    <row r="33" spans="1:9">
      <c r="A33" s="564"/>
      <c r="B33" s="446"/>
      <c r="C33" s="565" t="s">
        <v>31</v>
      </c>
      <c r="D33" s="565" t="s">
        <v>32</v>
      </c>
      <c r="E33" s="248">
        <v>30</v>
      </c>
      <c r="F33" s="448">
        <v>30</v>
      </c>
      <c r="G33" s="568">
        <v>0</v>
      </c>
      <c r="H33" s="571">
        <f t="shared" ref="H33" si="11">G33/E33*100</f>
        <v>0</v>
      </c>
      <c r="I33" s="580">
        <f t="shared" ref="I33" si="12">G33/F33*100</f>
        <v>0</v>
      </c>
    </row>
    <row r="34" spans="1:9">
      <c r="A34" s="570"/>
      <c r="B34" s="562"/>
      <c r="C34" s="347"/>
      <c r="D34" s="565" t="s">
        <v>33</v>
      </c>
      <c r="E34" s="566"/>
      <c r="F34" s="567"/>
      <c r="G34" s="568"/>
      <c r="H34" s="502"/>
      <c r="I34" s="569"/>
    </row>
    <row r="35" spans="1:9">
      <c r="A35" s="350"/>
      <c r="B35" s="561"/>
      <c r="C35" s="559" t="s">
        <v>34</v>
      </c>
      <c r="D35" s="559" t="s">
        <v>32</v>
      </c>
      <c r="E35" s="185">
        <v>50</v>
      </c>
      <c r="F35" s="436">
        <v>50</v>
      </c>
      <c r="G35" s="471">
        <v>0</v>
      </c>
      <c r="H35" s="563">
        <f t="shared" ref="H35" si="13">G35/E35*100</f>
        <v>0</v>
      </c>
      <c r="I35" s="542">
        <f t="shared" ref="I35" si="14">G35/F35*100</f>
        <v>0</v>
      </c>
    </row>
    <row r="36" spans="1:9">
      <c r="A36" s="193"/>
      <c r="B36" s="562"/>
      <c r="C36" s="560" t="s">
        <v>35</v>
      </c>
      <c r="D36" s="560" t="s">
        <v>33</v>
      </c>
      <c r="E36" s="249"/>
      <c r="F36" s="447"/>
      <c r="G36" s="78"/>
      <c r="H36" s="464"/>
      <c r="I36" s="465"/>
    </row>
    <row r="37" spans="1:9">
      <c r="A37" s="374"/>
      <c r="B37" s="446"/>
      <c r="C37" s="565" t="s">
        <v>36</v>
      </c>
      <c r="D37" s="565" t="s">
        <v>32</v>
      </c>
      <c r="E37" s="248">
        <v>100</v>
      </c>
      <c r="F37" s="448">
        <v>100</v>
      </c>
      <c r="G37" s="568">
        <v>36</v>
      </c>
      <c r="H37" s="571">
        <f t="shared" ref="H37" si="15">G37/E37*100</f>
        <v>36</v>
      </c>
      <c r="I37" s="580">
        <f t="shared" ref="I37" si="16">G37/F37*100</f>
        <v>36</v>
      </c>
    </row>
    <row r="38" spans="1:9">
      <c r="A38" s="564"/>
      <c r="B38" s="795"/>
      <c r="C38" s="796"/>
      <c r="D38" s="565" t="s">
        <v>33</v>
      </c>
      <c r="E38" s="566"/>
      <c r="F38" s="567"/>
      <c r="G38" s="568"/>
      <c r="H38" s="502"/>
      <c r="I38" s="569"/>
    </row>
    <row r="39" spans="1:9">
      <c r="A39" s="797"/>
      <c r="B39" s="801"/>
      <c r="C39" s="798"/>
      <c r="D39" s="155"/>
      <c r="E39" s="149"/>
      <c r="F39" s="451"/>
      <c r="G39" s="799"/>
      <c r="H39" s="800"/>
      <c r="I39" s="462"/>
    </row>
    <row r="40" spans="1:9">
      <c r="A40" s="186" t="s">
        <v>562</v>
      </c>
      <c r="B40" s="134" t="s">
        <v>206</v>
      </c>
      <c r="C40" s="135"/>
      <c r="D40" s="155"/>
      <c r="E40" s="754">
        <f>E41</f>
        <v>0</v>
      </c>
      <c r="F40" s="802">
        <f t="shared" ref="F40:G40" si="17">F41</f>
        <v>327</v>
      </c>
      <c r="G40" s="754">
        <f t="shared" si="17"/>
        <v>0</v>
      </c>
      <c r="H40" s="803">
        <v>0</v>
      </c>
      <c r="I40" s="558">
        <f t="shared" ref="I40:I41" si="18">G40/F40*100</f>
        <v>0</v>
      </c>
    </row>
    <row r="41" spans="1:9" ht="15.75" thickBot="1">
      <c r="A41" s="791"/>
      <c r="B41" s="794"/>
      <c r="C41" s="573"/>
      <c r="D41" s="212" t="s">
        <v>457</v>
      </c>
      <c r="E41" s="574">
        <v>0</v>
      </c>
      <c r="F41" s="575">
        <v>327</v>
      </c>
      <c r="G41" s="792">
        <v>0</v>
      </c>
      <c r="H41" s="793">
        <v>0</v>
      </c>
      <c r="I41" s="486">
        <f t="shared" si="18"/>
        <v>0</v>
      </c>
    </row>
    <row r="42" spans="1:9" ht="16.5" thickBot="1">
      <c r="A42" s="351" t="s">
        <v>37</v>
      </c>
      <c r="B42" s="352"/>
      <c r="C42" s="353"/>
      <c r="D42" s="353"/>
      <c r="E42" s="355">
        <f>E22+E31+E17</f>
        <v>3580</v>
      </c>
      <c r="F42" s="442">
        <f>F27+F40+F22+F17+F31</f>
        <v>3653.2</v>
      </c>
      <c r="G42" s="459">
        <f>G22+G31+G17+G27</f>
        <v>1326</v>
      </c>
      <c r="H42" s="463">
        <f>G42/E42*100</f>
        <v>37.039106145251402</v>
      </c>
      <c r="I42" s="457">
        <f>G42/F42*100</f>
        <v>36.296945143983365</v>
      </c>
    </row>
    <row r="43" spans="1:9" ht="15.75">
      <c r="A43" s="1296"/>
      <c r="B43" s="1296"/>
      <c r="C43" s="1296"/>
      <c r="D43" s="750"/>
      <c r="E43" s="751"/>
      <c r="F43" s="752"/>
      <c r="G43" s="753"/>
      <c r="H43" s="256"/>
      <c r="I43" s="257"/>
    </row>
    <row r="44" spans="1:9" ht="15.75">
      <c r="A44" s="744"/>
      <c r="B44" s="745"/>
      <c r="C44" s="745"/>
      <c r="D44" s="745"/>
      <c r="E44" s="746"/>
      <c r="F44" s="747"/>
      <c r="G44" s="748"/>
      <c r="H44" s="256"/>
      <c r="I44" s="257"/>
    </row>
    <row r="45" spans="1:9">
      <c r="F45" s="81"/>
      <c r="G45" s="81"/>
    </row>
    <row r="46" spans="1:9">
      <c r="G46" s="81"/>
    </row>
    <row r="50" spans="1:9" ht="16.5" thickBot="1">
      <c r="A50" s="804"/>
      <c r="B50" s="804"/>
      <c r="C50" s="804"/>
      <c r="D50" s="227"/>
      <c r="E50" s="228"/>
      <c r="F50" s="228"/>
      <c r="G50" s="402"/>
      <c r="I50" s="12" t="s">
        <v>610</v>
      </c>
    </row>
    <row r="51" spans="1:9">
      <c r="A51" s="229" t="s">
        <v>6</v>
      </c>
      <c r="B51" s="230" t="s">
        <v>7</v>
      </c>
      <c r="C51" s="230" t="s">
        <v>8</v>
      </c>
      <c r="D51" s="231"/>
      <c r="E51" s="230" t="s">
        <v>341</v>
      </c>
      <c r="F51" s="230" t="s">
        <v>341</v>
      </c>
      <c r="G51" s="109" t="s">
        <v>11</v>
      </c>
      <c r="H51" s="88" t="s">
        <v>12</v>
      </c>
      <c r="I51" s="110" t="s">
        <v>12</v>
      </c>
    </row>
    <row r="52" spans="1:9">
      <c r="A52" s="232" t="s">
        <v>13</v>
      </c>
      <c r="B52" s="233" t="s">
        <v>14</v>
      </c>
      <c r="C52" s="233" t="s">
        <v>15</v>
      </c>
      <c r="D52" s="234" t="s">
        <v>16</v>
      </c>
      <c r="E52" s="247" t="s">
        <v>342</v>
      </c>
      <c r="F52" s="247" t="s">
        <v>342</v>
      </c>
      <c r="G52" s="112" t="s">
        <v>561</v>
      </c>
      <c r="H52" s="92" t="s">
        <v>19</v>
      </c>
      <c r="I52" s="113" t="s">
        <v>20</v>
      </c>
    </row>
    <row r="53" spans="1:9" ht="15.75" thickBot="1">
      <c r="A53" s="232" t="s">
        <v>21</v>
      </c>
      <c r="B53" s="247" t="s">
        <v>22</v>
      </c>
      <c r="C53" s="233"/>
      <c r="D53" s="234"/>
      <c r="E53" s="247" t="s">
        <v>284</v>
      </c>
      <c r="F53" s="247" t="s">
        <v>284</v>
      </c>
      <c r="G53" s="415"/>
      <c r="H53" s="106"/>
      <c r="I53" s="258"/>
    </row>
    <row r="54" spans="1:9" ht="15.75">
      <c r="A54" s="272" t="s">
        <v>53</v>
      </c>
      <c r="B54" s="273"/>
      <c r="C54" s="274"/>
      <c r="D54" s="209"/>
      <c r="E54" s="275"/>
      <c r="F54" s="276"/>
      <c r="G54" s="404"/>
      <c r="H54" s="20"/>
      <c r="I54" s="277"/>
    </row>
    <row r="55" spans="1:9" ht="15.75">
      <c r="A55" s="251" t="s">
        <v>562</v>
      </c>
      <c r="B55" s="252" t="s">
        <v>299</v>
      </c>
      <c r="C55" s="253"/>
      <c r="D55" s="254"/>
      <c r="E55" s="259">
        <f>SUM(E56:E58)</f>
        <v>0</v>
      </c>
      <c r="F55" s="496">
        <f>SUM(F56:F59)</f>
        <v>6373</v>
      </c>
      <c r="G55" s="255">
        <f>SUM(G56:G59)</f>
        <v>0</v>
      </c>
      <c r="H55" s="137"/>
      <c r="I55" s="138">
        <f>G55/F55*100</f>
        <v>0</v>
      </c>
    </row>
    <row r="56" spans="1:9" ht="15.75">
      <c r="A56" s="210"/>
      <c r="B56" s="211"/>
      <c r="C56" s="170" t="s">
        <v>563</v>
      </c>
      <c r="D56" s="212" t="s">
        <v>229</v>
      </c>
      <c r="E56" s="614">
        <v>0</v>
      </c>
      <c r="F56" s="586">
        <v>2900</v>
      </c>
      <c r="G56" s="587">
        <v>0</v>
      </c>
      <c r="H56" s="594"/>
      <c r="I56" s="613">
        <f t="shared" ref="I56:I58" si="19">G56/F56*100</f>
        <v>0</v>
      </c>
    </row>
    <row r="57" spans="1:9" ht="15.75">
      <c r="A57" s="210"/>
      <c r="B57" s="211"/>
      <c r="C57" s="170" t="s">
        <v>564</v>
      </c>
      <c r="D57" s="212" t="s">
        <v>229</v>
      </c>
      <c r="E57" s="614">
        <v>0</v>
      </c>
      <c r="F57" s="615">
        <v>800</v>
      </c>
      <c r="G57" s="587">
        <v>0</v>
      </c>
      <c r="H57" s="594"/>
      <c r="I57" s="613">
        <f t="shared" si="19"/>
        <v>0</v>
      </c>
    </row>
    <row r="58" spans="1:9" ht="15.75">
      <c r="A58" s="210"/>
      <c r="B58" s="211"/>
      <c r="C58" s="170" t="s">
        <v>565</v>
      </c>
      <c r="D58" s="170" t="s">
        <v>229</v>
      </c>
      <c r="E58" s="585">
        <v>0</v>
      </c>
      <c r="F58" s="586">
        <v>2673</v>
      </c>
      <c r="G58" s="587">
        <v>0</v>
      </c>
      <c r="H58" s="594"/>
      <c r="I58" s="613">
        <f t="shared" si="19"/>
        <v>0</v>
      </c>
    </row>
    <row r="59" spans="1:9" ht="15.75" thickBot="1">
      <c r="A59" s="221"/>
      <c r="B59" s="222"/>
      <c r="C59" s="440"/>
      <c r="D59" s="224"/>
      <c r="E59" s="619"/>
      <c r="F59" s="620"/>
      <c r="G59" s="621"/>
      <c r="H59" s="622"/>
      <c r="I59" s="623"/>
    </row>
    <row r="60" spans="1:9" ht="16.5" thickBot="1">
      <c r="A60" s="1297" t="s">
        <v>54</v>
      </c>
      <c r="B60" s="1298"/>
      <c r="C60" s="1299"/>
      <c r="D60" s="260"/>
      <c r="E60" s="250">
        <f>E55</f>
        <v>0</v>
      </c>
      <c r="F60" s="468">
        <f t="shared" ref="F60:G60" si="20">F55</f>
        <v>6373</v>
      </c>
      <c r="G60" s="482">
        <f t="shared" si="20"/>
        <v>0</v>
      </c>
      <c r="H60" s="505"/>
      <c r="I60" s="484">
        <f>G60/F60*100</f>
        <v>0</v>
      </c>
    </row>
    <row r="61" spans="1:9" ht="15.75" thickBot="1">
      <c r="A61" s="143"/>
      <c r="B61" s="143"/>
      <c r="C61" s="143"/>
      <c r="D61" s="143"/>
      <c r="E61" s="143"/>
      <c r="F61" s="439"/>
      <c r="G61" s="76"/>
      <c r="H61" s="81"/>
      <c r="I61" s="81"/>
    </row>
    <row r="62" spans="1:9" ht="16.5" thickBot="1">
      <c r="A62" s="144" t="s">
        <v>55</v>
      </c>
      <c r="B62" s="145"/>
      <c r="C62" s="244"/>
      <c r="D62" s="244"/>
      <c r="E62" s="146">
        <f>E42+E60</f>
        <v>3580</v>
      </c>
      <c r="F62" s="506">
        <f>F42+F60</f>
        <v>10026.200000000001</v>
      </c>
      <c r="G62" s="146">
        <f>G42+G60</f>
        <v>1326</v>
      </c>
      <c r="H62" s="466">
        <f>G62/E62*100</f>
        <v>37.039106145251402</v>
      </c>
      <c r="I62" s="457">
        <f>G62/F62*100</f>
        <v>13.225349584089685</v>
      </c>
    </row>
    <row r="63" spans="1:9">
      <c r="G63" s="402"/>
    </row>
  </sheetData>
  <mergeCells count="4">
    <mergeCell ref="B22:D22"/>
    <mergeCell ref="A43:C43"/>
    <mergeCell ref="B27:D27"/>
    <mergeCell ref="A60:C60"/>
  </mergeCells>
  <printOptions horizontalCentered="1"/>
  <pageMargins left="0.23622047244094491" right="0.19685039370078741" top="0.35433070866141736" bottom="0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J94"/>
  <sheetViews>
    <sheetView topLeftCell="A40" workbookViewId="0">
      <selection activeCell="C74" sqref="C74"/>
    </sheetView>
  </sheetViews>
  <sheetFormatPr defaultRowHeight="15"/>
  <cols>
    <col min="1" max="1" width="8.5703125" customWidth="1"/>
    <col min="2" max="2" width="10" customWidth="1"/>
    <col min="3" max="3" width="60" customWidth="1"/>
    <col min="4" max="4" width="40.5703125" customWidth="1"/>
    <col min="5" max="5" width="13" customWidth="1"/>
    <col min="6" max="6" width="15.5703125" customWidth="1"/>
    <col min="7" max="7" width="10.7109375" style="402" customWidth="1"/>
    <col min="8" max="9" width="8.42578125" customWidth="1"/>
  </cols>
  <sheetData>
    <row r="4" spans="1:9" ht="15.75">
      <c r="A4" s="84" t="s">
        <v>38</v>
      </c>
      <c r="B4" s="83"/>
      <c r="C4" s="83"/>
      <c r="D4" s="76"/>
      <c r="E4" s="83"/>
      <c r="F4" s="83"/>
      <c r="H4" s="83"/>
      <c r="I4" s="83"/>
    </row>
    <row r="5" spans="1:9" ht="15.75" thickBot="1">
      <c r="A5" s="83"/>
      <c r="B5" s="83"/>
      <c r="C5" s="83"/>
      <c r="D5" s="76" t="s">
        <v>39</v>
      </c>
      <c r="E5" s="86"/>
      <c r="F5" s="83"/>
      <c r="H5" s="83"/>
      <c r="I5" s="12" t="s">
        <v>611</v>
      </c>
    </row>
    <row r="6" spans="1:9">
      <c r="A6" s="108" t="s">
        <v>6</v>
      </c>
      <c r="B6" s="88" t="s">
        <v>7</v>
      </c>
      <c r="C6" s="109" t="s">
        <v>8</v>
      </c>
      <c r="D6" s="90"/>
      <c r="E6" s="109" t="s">
        <v>9</v>
      </c>
      <c r="F6" s="88" t="s">
        <v>10</v>
      </c>
      <c r="G6" s="109" t="s">
        <v>11</v>
      </c>
      <c r="H6" s="88" t="s">
        <v>12</v>
      </c>
      <c r="I6" s="110" t="s">
        <v>12</v>
      </c>
    </row>
    <row r="7" spans="1:9">
      <c r="A7" s="111" t="s">
        <v>13</v>
      </c>
      <c r="B7" s="92" t="s">
        <v>14</v>
      </c>
      <c r="C7" s="112" t="s">
        <v>15</v>
      </c>
      <c r="D7" s="94" t="s">
        <v>16</v>
      </c>
      <c r="E7" s="112" t="s">
        <v>17</v>
      </c>
      <c r="F7" s="92" t="s">
        <v>18</v>
      </c>
      <c r="G7" s="112" t="s">
        <v>561</v>
      </c>
      <c r="H7" s="92" t="s">
        <v>19</v>
      </c>
      <c r="I7" s="113" t="s">
        <v>20</v>
      </c>
    </row>
    <row r="8" spans="1:9" ht="15.75" thickBot="1">
      <c r="A8" s="114" t="s">
        <v>21</v>
      </c>
      <c r="B8" s="97" t="s">
        <v>22</v>
      </c>
      <c r="C8" s="115"/>
      <c r="D8" s="99"/>
      <c r="E8" s="115" t="s">
        <v>284</v>
      </c>
      <c r="F8" s="97" t="s">
        <v>284</v>
      </c>
      <c r="G8" s="403"/>
      <c r="H8" s="100"/>
      <c r="I8" s="116"/>
    </row>
    <row r="9" spans="1:9" ht="15.75">
      <c r="A9" s="335" t="s">
        <v>23</v>
      </c>
      <c r="B9" s="336"/>
      <c r="C9" s="337"/>
      <c r="D9" s="338"/>
      <c r="E9" s="334"/>
      <c r="F9" s="334"/>
      <c r="G9" s="390"/>
      <c r="H9" s="334"/>
      <c r="I9" s="339"/>
    </row>
    <row r="10" spans="1:9">
      <c r="A10" s="167" t="s">
        <v>40</v>
      </c>
      <c r="B10" s="325" t="s">
        <v>385</v>
      </c>
      <c r="C10" s="168"/>
      <c r="D10" s="168"/>
      <c r="E10" s="190">
        <f>SUM(E11:E18)</f>
        <v>55901</v>
      </c>
      <c r="F10" s="469">
        <f>SUM(F11:F18)</f>
        <v>52460</v>
      </c>
      <c r="G10" s="479">
        <f>SUM(G11:G18)</f>
        <v>48480</v>
      </c>
      <c r="H10" s="137">
        <f t="shared" ref="H10" si="0">G10/E10*100</f>
        <v>86.724745532280281</v>
      </c>
      <c r="I10" s="138">
        <f t="shared" ref="I10" si="1">G10/F10*100</f>
        <v>92.413267251239034</v>
      </c>
    </row>
    <row r="11" spans="1:9">
      <c r="A11" s="169"/>
      <c r="B11" s="170"/>
      <c r="C11" s="170" t="s">
        <v>41</v>
      </c>
      <c r="D11" s="170" t="s">
        <v>42</v>
      </c>
      <c r="E11" s="160">
        <v>4600</v>
      </c>
      <c r="F11" s="433">
        <v>3750</v>
      </c>
      <c r="G11" s="476">
        <v>3247</v>
      </c>
      <c r="H11" s="477">
        <f t="shared" ref="H11:H15" si="2">G11/E11*100</f>
        <v>70.586956521739125</v>
      </c>
      <c r="I11" s="478">
        <f t="shared" ref="I11:I16" si="3">G11/F11*100</f>
        <v>86.586666666666673</v>
      </c>
    </row>
    <row r="12" spans="1:9">
      <c r="A12" s="172"/>
      <c r="B12" s="170"/>
      <c r="C12" s="170" t="s">
        <v>386</v>
      </c>
      <c r="D12" s="170" t="s">
        <v>43</v>
      </c>
      <c r="E12" s="160">
        <v>6101</v>
      </c>
      <c r="F12" s="433">
        <v>6076</v>
      </c>
      <c r="G12" s="476">
        <v>5657</v>
      </c>
      <c r="H12" s="477">
        <f t="shared" si="2"/>
        <v>92.722504507457799</v>
      </c>
      <c r="I12" s="478">
        <f t="shared" si="3"/>
        <v>93.104015799868336</v>
      </c>
    </row>
    <row r="13" spans="1:9">
      <c r="A13" s="172"/>
      <c r="B13" s="170"/>
      <c r="C13" s="170" t="s">
        <v>44</v>
      </c>
      <c r="D13" s="170" t="s">
        <v>45</v>
      </c>
      <c r="E13" s="160">
        <v>200</v>
      </c>
      <c r="F13" s="433">
        <v>100</v>
      </c>
      <c r="G13" s="476">
        <v>25</v>
      </c>
      <c r="H13" s="477">
        <f t="shared" si="2"/>
        <v>12.5</v>
      </c>
      <c r="I13" s="478">
        <f t="shared" si="3"/>
        <v>25</v>
      </c>
    </row>
    <row r="14" spans="1:9">
      <c r="A14" s="172"/>
      <c r="B14" s="170"/>
      <c r="C14" s="170" t="s">
        <v>46</v>
      </c>
      <c r="D14" s="170" t="s">
        <v>47</v>
      </c>
      <c r="E14" s="160">
        <v>1000</v>
      </c>
      <c r="F14" s="433">
        <v>500</v>
      </c>
      <c r="G14" s="476">
        <v>342</v>
      </c>
      <c r="H14" s="477">
        <f t="shared" si="2"/>
        <v>34.200000000000003</v>
      </c>
      <c r="I14" s="478">
        <f t="shared" si="3"/>
        <v>68.400000000000006</v>
      </c>
    </row>
    <row r="15" spans="1:9">
      <c r="A15" s="326"/>
      <c r="B15" s="264"/>
      <c r="C15" s="170" t="s">
        <v>48</v>
      </c>
      <c r="D15" s="170" t="s">
        <v>49</v>
      </c>
      <c r="E15" s="160">
        <v>40000</v>
      </c>
      <c r="F15" s="433">
        <v>40880</v>
      </c>
      <c r="G15" s="476">
        <v>38481</v>
      </c>
      <c r="H15" s="477">
        <f t="shared" si="2"/>
        <v>96.202500000000001</v>
      </c>
      <c r="I15" s="478">
        <f t="shared" si="3"/>
        <v>94.131604696673193</v>
      </c>
    </row>
    <row r="16" spans="1:9">
      <c r="A16" s="174"/>
      <c r="B16" s="175"/>
      <c r="C16" s="176" t="s">
        <v>453</v>
      </c>
      <c r="D16" s="176" t="s">
        <v>49</v>
      </c>
      <c r="E16" s="160">
        <v>0</v>
      </c>
      <c r="F16" s="433">
        <v>24</v>
      </c>
      <c r="G16" s="476">
        <v>24</v>
      </c>
      <c r="H16" s="477">
        <v>0</v>
      </c>
      <c r="I16" s="478">
        <f t="shared" si="3"/>
        <v>100</v>
      </c>
    </row>
    <row r="17" spans="1:10">
      <c r="A17" s="174"/>
      <c r="B17" s="175"/>
      <c r="C17" s="176"/>
      <c r="D17" s="176"/>
      <c r="E17" s="160"/>
      <c r="F17" s="423"/>
      <c r="G17" s="476"/>
      <c r="H17" s="480"/>
      <c r="I17" s="481"/>
    </row>
    <row r="18" spans="1:10">
      <c r="A18" s="174"/>
      <c r="B18" s="175"/>
      <c r="C18" s="176" t="s">
        <v>50</v>
      </c>
      <c r="D18" s="176" t="s">
        <v>51</v>
      </c>
      <c r="E18" s="160">
        <v>4000</v>
      </c>
      <c r="F18" s="433">
        <v>1130</v>
      </c>
      <c r="G18" s="476">
        <v>704</v>
      </c>
      <c r="H18" s="477">
        <f t="shared" ref="H18" si="4">G18/E18*100</f>
        <v>17.599999999999998</v>
      </c>
      <c r="I18" s="478">
        <f t="shared" ref="I18" si="5">G18/F18*100</f>
        <v>62.30088495575221</v>
      </c>
    </row>
    <row r="19" spans="1:10">
      <c r="A19" s="326"/>
      <c r="B19" s="175"/>
      <c r="C19" s="176"/>
      <c r="D19" s="176"/>
      <c r="E19" s="148"/>
      <c r="F19" s="424"/>
      <c r="G19" s="476"/>
      <c r="H19" s="461"/>
      <c r="I19" s="462"/>
    </row>
    <row r="20" spans="1:10">
      <c r="A20" s="151" t="s">
        <v>387</v>
      </c>
      <c r="B20" s="152" t="s">
        <v>234</v>
      </c>
      <c r="C20" s="153"/>
      <c r="D20" s="327"/>
      <c r="E20" s="158">
        <f>E23</f>
        <v>250</v>
      </c>
      <c r="F20" s="434">
        <f>F23</f>
        <v>589.6</v>
      </c>
      <c r="G20" s="470">
        <f>G23</f>
        <v>45</v>
      </c>
      <c r="H20" s="137">
        <f t="shared" ref="H20" si="6">G20/E20*100</f>
        <v>18</v>
      </c>
      <c r="I20" s="138">
        <f t="shared" ref="I20" si="7">G20/F20*100</f>
        <v>7.6322930800542741</v>
      </c>
    </row>
    <row r="21" spans="1:10">
      <c r="A21" s="186"/>
      <c r="B21" s="327"/>
      <c r="C21" s="154" t="s">
        <v>630</v>
      </c>
      <c r="D21" s="328"/>
      <c r="E21" s="333"/>
      <c r="F21" s="425"/>
      <c r="G21" s="471"/>
      <c r="H21" s="472"/>
      <c r="I21" s="473"/>
    </row>
    <row r="22" spans="1:10">
      <c r="A22" s="329"/>
      <c r="B22" s="330"/>
      <c r="C22" s="331" t="s">
        <v>492</v>
      </c>
      <c r="D22" s="332"/>
      <c r="E22" s="185"/>
      <c r="F22" s="426"/>
      <c r="G22" s="471"/>
      <c r="H22" s="472"/>
      <c r="I22" s="473"/>
    </row>
    <row r="23" spans="1:10" ht="15.75" thickBot="1">
      <c r="A23" s="340"/>
      <c r="B23" s="341"/>
      <c r="C23" s="224" t="s">
        <v>52</v>
      </c>
      <c r="D23" s="342" t="s">
        <v>49</v>
      </c>
      <c r="E23" s="343">
        <v>250</v>
      </c>
      <c r="F23" s="443">
        <v>589.6</v>
      </c>
      <c r="G23" s="77">
        <v>45</v>
      </c>
      <c r="H23" s="474">
        <f>G23/E23*100</f>
        <v>18</v>
      </c>
      <c r="I23" s="475">
        <f>G23/F23*100</f>
        <v>7.6322930800542741</v>
      </c>
      <c r="J23" s="81"/>
    </row>
    <row r="24" spans="1:10" ht="16.5" thickBot="1">
      <c r="A24" s="1297" t="s">
        <v>37</v>
      </c>
      <c r="B24" s="1298"/>
      <c r="C24" s="1299"/>
      <c r="D24" s="260"/>
      <c r="E24" s="261">
        <f>E10+E20</f>
        <v>56151</v>
      </c>
      <c r="F24" s="468">
        <f>F10+F20</f>
        <v>53049.599999999999</v>
      </c>
      <c r="G24" s="482">
        <f>G10+G20</f>
        <v>48525</v>
      </c>
      <c r="H24" s="483">
        <f>G24/E24*100</f>
        <v>86.418763690762418</v>
      </c>
      <c r="I24" s="484">
        <f>G24/F24*100</f>
        <v>91.471000723850892</v>
      </c>
    </row>
    <row r="25" spans="1:10" ht="15.75">
      <c r="A25" s="226"/>
      <c r="B25" s="226"/>
      <c r="C25" s="226"/>
      <c r="D25" s="227"/>
      <c r="E25" s="228"/>
      <c r="F25" s="83"/>
      <c r="H25" s="83"/>
      <c r="I25" s="83"/>
    </row>
    <row r="26" spans="1:10">
      <c r="A26" s="719"/>
      <c r="B26" s="719"/>
      <c r="C26" s="719"/>
      <c r="D26" s="720"/>
      <c r="E26" s="112"/>
      <c r="F26" s="112"/>
      <c r="G26" s="112"/>
      <c r="H26" s="112"/>
      <c r="I26" s="112"/>
    </row>
    <row r="27" spans="1:10">
      <c r="A27" s="719"/>
      <c r="B27" s="719"/>
      <c r="C27" s="719"/>
      <c r="D27" s="721"/>
      <c r="E27" s="112"/>
      <c r="F27" s="112"/>
      <c r="G27" s="112"/>
      <c r="H27" s="112"/>
      <c r="I27" s="112"/>
    </row>
    <row r="28" spans="1:10">
      <c r="A28" s="719"/>
      <c r="B28" s="719"/>
      <c r="C28" s="719"/>
      <c r="D28" s="721"/>
      <c r="E28" s="112"/>
      <c r="F28" s="112"/>
      <c r="G28" s="415"/>
      <c r="H28" s="82"/>
      <c r="I28" s="82"/>
    </row>
    <row r="29" spans="1:10" ht="15.75">
      <c r="A29" s="1300"/>
      <c r="B29" s="1300"/>
      <c r="C29" s="1300"/>
      <c r="D29" s="722"/>
      <c r="E29" s="156"/>
      <c r="F29" s="6"/>
      <c r="G29" s="415"/>
      <c r="H29" s="6"/>
      <c r="I29" s="6"/>
    </row>
    <row r="30" spans="1:10">
      <c r="A30" s="721"/>
      <c r="B30" s="723"/>
      <c r="C30" s="724"/>
      <c r="D30" s="724"/>
      <c r="E30" s="725"/>
      <c r="F30" s="726"/>
      <c r="G30" s="726"/>
      <c r="H30" s="727"/>
      <c r="I30" s="727"/>
    </row>
    <row r="31" spans="1:10">
      <c r="A31" s="241"/>
      <c r="B31" s="241"/>
      <c r="C31" s="241"/>
      <c r="D31" s="241"/>
      <c r="E31" s="728"/>
      <c r="F31" s="615"/>
      <c r="G31" s="729"/>
      <c r="H31" s="730"/>
      <c r="I31" s="730"/>
    </row>
    <row r="32" spans="1:10">
      <c r="A32" s="731"/>
      <c r="B32" s="241"/>
      <c r="C32" s="241"/>
      <c r="D32" s="241"/>
      <c r="E32" s="728"/>
      <c r="F32" s="615"/>
      <c r="G32" s="729"/>
      <c r="H32" s="730"/>
      <c r="I32" s="730"/>
    </row>
    <row r="33" spans="1:9">
      <c r="A33" s="731"/>
      <c r="B33" s="241"/>
      <c r="C33" s="241"/>
      <c r="D33" s="241"/>
      <c r="E33" s="728"/>
      <c r="F33" s="615"/>
      <c r="G33" s="729"/>
      <c r="H33" s="730"/>
      <c r="I33" s="730"/>
    </row>
    <row r="34" spans="1:9">
      <c r="A34" s="731"/>
      <c r="B34" s="241"/>
      <c r="C34" s="241"/>
      <c r="D34" s="241"/>
      <c r="E34" s="728"/>
      <c r="F34" s="615"/>
      <c r="G34" s="729"/>
      <c r="H34" s="730"/>
      <c r="I34" s="730"/>
    </row>
    <row r="35" spans="1:9">
      <c r="A35" s="732"/>
      <c r="B35" s="731"/>
      <c r="C35" s="241"/>
      <c r="D35" s="241"/>
      <c r="E35" s="728"/>
      <c r="F35" s="615"/>
      <c r="G35" s="729"/>
      <c r="H35" s="730"/>
      <c r="I35" s="730"/>
    </row>
    <row r="36" spans="1:9">
      <c r="A36" s="732"/>
      <c r="B36" s="731"/>
      <c r="C36" s="241"/>
      <c r="D36" s="241"/>
      <c r="E36" s="728"/>
      <c r="F36" s="615"/>
      <c r="G36" s="729"/>
      <c r="H36" s="730"/>
      <c r="I36" s="730"/>
    </row>
    <row r="37" spans="1:9">
      <c r="A37" s="732"/>
      <c r="B37" s="731"/>
      <c r="C37" s="241"/>
      <c r="D37" s="241"/>
      <c r="E37" s="728"/>
      <c r="F37" s="615"/>
      <c r="G37" s="729"/>
      <c r="H37" s="730"/>
      <c r="I37" s="730"/>
    </row>
    <row r="38" spans="1:9">
      <c r="A38" s="732"/>
      <c r="B38" s="731"/>
      <c r="C38" s="241"/>
      <c r="D38" s="241"/>
      <c r="E38" s="728"/>
      <c r="F38" s="615"/>
      <c r="G38" s="729"/>
      <c r="H38" s="730"/>
      <c r="I38" s="730"/>
    </row>
    <row r="39" spans="1:9">
      <c r="A39" s="732"/>
      <c r="B39" s="731"/>
      <c r="C39" s="241"/>
      <c r="D39" s="241"/>
      <c r="E39" s="728"/>
      <c r="F39" s="615"/>
      <c r="G39" s="729"/>
      <c r="H39" s="730"/>
      <c r="I39" s="730"/>
    </row>
    <row r="40" spans="1:9">
      <c r="A40" s="732"/>
      <c r="B40" s="731"/>
      <c r="C40" s="241"/>
      <c r="D40" s="241"/>
      <c r="E40" s="728"/>
      <c r="F40" s="615"/>
      <c r="G40" s="729"/>
      <c r="H40" s="730"/>
      <c r="I40" s="730"/>
    </row>
    <row r="41" spans="1:9">
      <c r="A41" s="732"/>
      <c r="B41" s="731"/>
      <c r="C41" s="241"/>
      <c r="D41" s="241"/>
      <c r="E41" s="733"/>
      <c r="F41" s="734"/>
      <c r="G41" s="729"/>
      <c r="H41" s="735"/>
      <c r="I41" s="735"/>
    </row>
    <row r="42" spans="1:9">
      <c r="A42" s="736"/>
      <c r="B42" s="737"/>
      <c r="C42" s="738"/>
      <c r="D42" s="737"/>
      <c r="E42" s="739"/>
      <c r="F42" s="740"/>
      <c r="G42" s="741"/>
      <c r="H42" s="727"/>
      <c r="I42" s="727"/>
    </row>
    <row r="43" spans="1:9">
      <c r="A43" s="736"/>
      <c r="B43" s="737"/>
      <c r="C43" s="737"/>
      <c r="D43" s="737"/>
      <c r="E43" s="739"/>
      <c r="F43" s="740"/>
      <c r="G43" s="729"/>
      <c r="H43" s="735"/>
      <c r="I43" s="735"/>
    </row>
    <row r="44" spans="1:9">
      <c r="A44" s="732"/>
      <c r="B44" s="731"/>
      <c r="C44" s="742"/>
      <c r="D44" s="742"/>
      <c r="E44" s="728"/>
      <c r="F44" s="615"/>
      <c r="G44" s="729"/>
      <c r="H44" s="730"/>
      <c r="I44" s="730"/>
    </row>
    <row r="45" spans="1:9" ht="15.75">
      <c r="A45" s="1300"/>
      <c r="B45" s="1300"/>
      <c r="C45" s="1300"/>
      <c r="D45" s="227"/>
      <c r="E45" s="228"/>
      <c r="F45" s="417"/>
      <c r="G45" s="418"/>
      <c r="H45" s="257"/>
      <c r="I45" s="257"/>
    </row>
    <row r="46" spans="1:9">
      <c r="A46" s="156"/>
      <c r="B46" s="156"/>
      <c r="C46" s="156"/>
      <c r="D46" s="156"/>
      <c r="E46" s="156"/>
      <c r="F46" s="743"/>
      <c r="G46" s="136"/>
      <c r="H46" s="735"/>
      <c r="I46" s="735"/>
    </row>
    <row r="47" spans="1:9" ht="15.75">
      <c r="A47" s="744"/>
      <c r="B47" s="745"/>
      <c r="C47" s="745"/>
      <c r="D47" s="745"/>
      <c r="E47" s="746"/>
      <c r="F47" s="747"/>
      <c r="G47" s="748"/>
      <c r="H47" s="257"/>
      <c r="I47" s="257"/>
    </row>
    <row r="52" spans="1:9" ht="15.75" thickBot="1">
      <c r="I52" s="12" t="s">
        <v>612</v>
      </c>
    </row>
    <row r="53" spans="1:9">
      <c r="A53" s="229" t="s">
        <v>6</v>
      </c>
      <c r="B53" s="271" t="s">
        <v>7</v>
      </c>
      <c r="C53" s="230" t="s">
        <v>8</v>
      </c>
      <c r="D53" s="231"/>
      <c r="E53" s="109" t="s">
        <v>9</v>
      </c>
      <c r="F53" s="88" t="s">
        <v>10</v>
      </c>
      <c r="G53" s="109" t="s">
        <v>11</v>
      </c>
      <c r="H53" s="88" t="s">
        <v>12</v>
      </c>
      <c r="I53" s="110" t="s">
        <v>12</v>
      </c>
    </row>
    <row r="54" spans="1:9">
      <c r="A54" s="232" t="s">
        <v>13</v>
      </c>
      <c r="B54" s="233" t="s">
        <v>14</v>
      </c>
      <c r="C54" s="247" t="s">
        <v>15</v>
      </c>
      <c r="D54" s="234" t="s">
        <v>16</v>
      </c>
      <c r="E54" s="112" t="s">
        <v>17</v>
      </c>
      <c r="F54" s="92" t="s">
        <v>18</v>
      </c>
      <c r="G54" s="112" t="s">
        <v>561</v>
      </c>
      <c r="H54" s="92" t="s">
        <v>19</v>
      </c>
      <c r="I54" s="113" t="s">
        <v>20</v>
      </c>
    </row>
    <row r="55" spans="1:9" ht="15.75" thickBot="1">
      <c r="A55" s="235" t="s">
        <v>21</v>
      </c>
      <c r="B55" s="237" t="s">
        <v>22</v>
      </c>
      <c r="C55" s="236"/>
      <c r="D55" s="238"/>
      <c r="E55" s="115" t="s">
        <v>284</v>
      </c>
      <c r="F55" s="97" t="s">
        <v>284</v>
      </c>
      <c r="G55" s="403"/>
      <c r="H55" s="100"/>
      <c r="I55" s="116"/>
    </row>
    <row r="56" spans="1:9" ht="15.75">
      <c r="A56" s="1301" t="s">
        <v>53</v>
      </c>
      <c r="B56" s="1302"/>
      <c r="C56" s="1303"/>
      <c r="D56" s="163"/>
      <c r="E56" s="249"/>
      <c r="F56" s="16"/>
      <c r="G56" s="390"/>
      <c r="H56" s="16"/>
      <c r="I56" s="65"/>
    </row>
    <row r="57" spans="1:9">
      <c r="A57" s="167" t="s">
        <v>40</v>
      </c>
      <c r="B57" s="325" t="s">
        <v>385</v>
      </c>
      <c r="C57" s="168"/>
      <c r="D57" s="168"/>
      <c r="E57" s="190">
        <f>SUM(E58:E75)</f>
        <v>20308</v>
      </c>
      <c r="F57" s="469">
        <f>SUM(F58:F75)</f>
        <v>26498.6</v>
      </c>
      <c r="G57" s="190">
        <f>SUM(G58:G75)</f>
        <v>17245</v>
      </c>
      <c r="H57" s="137">
        <f t="shared" ref="H57:H63" si="8">G57/E57*100</f>
        <v>84.91727398069726</v>
      </c>
      <c r="I57" s="138">
        <f t="shared" ref="I57:I75" si="9">G57/F57*100</f>
        <v>65.078909829198523</v>
      </c>
    </row>
    <row r="58" spans="1:9">
      <c r="A58" s="169"/>
      <c r="B58" s="170"/>
      <c r="C58" s="170" t="s">
        <v>388</v>
      </c>
      <c r="D58" s="170" t="s">
        <v>389</v>
      </c>
      <c r="E58" s="585">
        <v>9204</v>
      </c>
      <c r="F58" s="586">
        <v>6804</v>
      </c>
      <c r="G58" s="587">
        <v>6606</v>
      </c>
      <c r="H58" s="460">
        <f t="shared" si="8"/>
        <v>71.773142112125171</v>
      </c>
      <c r="I58" s="456">
        <f t="shared" si="9"/>
        <v>97.089947089947088</v>
      </c>
    </row>
    <row r="59" spans="1:9">
      <c r="A59" s="172"/>
      <c r="B59" s="170"/>
      <c r="C59" s="170" t="s">
        <v>390</v>
      </c>
      <c r="D59" s="170" t="s">
        <v>49</v>
      </c>
      <c r="E59" s="585">
        <v>3000</v>
      </c>
      <c r="F59" s="586">
        <v>249</v>
      </c>
      <c r="G59" s="587">
        <v>0</v>
      </c>
      <c r="H59" s="460">
        <f t="shared" si="8"/>
        <v>0</v>
      </c>
      <c r="I59" s="456">
        <f t="shared" si="9"/>
        <v>0</v>
      </c>
    </row>
    <row r="60" spans="1:9">
      <c r="A60" s="172"/>
      <c r="B60" s="170"/>
      <c r="C60" s="170" t="s">
        <v>499</v>
      </c>
      <c r="D60" s="170" t="s">
        <v>49</v>
      </c>
      <c r="E60" s="585">
        <v>1031</v>
      </c>
      <c r="F60" s="586">
        <v>31</v>
      </c>
      <c r="G60" s="587">
        <v>0</v>
      </c>
      <c r="H60" s="460">
        <f t="shared" si="8"/>
        <v>0</v>
      </c>
      <c r="I60" s="456">
        <f t="shared" si="9"/>
        <v>0</v>
      </c>
    </row>
    <row r="61" spans="1:9">
      <c r="A61" s="172"/>
      <c r="B61" s="170"/>
      <c r="C61" s="170" t="s">
        <v>554</v>
      </c>
      <c r="D61" s="170" t="s">
        <v>49</v>
      </c>
      <c r="E61" s="585">
        <v>6000</v>
      </c>
      <c r="F61" s="586">
        <v>5637.7</v>
      </c>
      <c r="G61" s="587">
        <v>5465</v>
      </c>
      <c r="H61" s="460">
        <f t="shared" si="8"/>
        <v>91.083333333333343</v>
      </c>
      <c r="I61" s="456">
        <f t="shared" si="9"/>
        <v>96.936694041896516</v>
      </c>
    </row>
    <row r="62" spans="1:9">
      <c r="A62" s="326"/>
      <c r="B62" s="264"/>
      <c r="C62" s="170" t="s">
        <v>391</v>
      </c>
      <c r="D62" s="170" t="s">
        <v>49</v>
      </c>
      <c r="E62" s="585">
        <v>522</v>
      </c>
      <c r="F62" s="586">
        <v>52</v>
      </c>
      <c r="G62" s="587">
        <v>48</v>
      </c>
      <c r="H62" s="460">
        <f t="shared" si="8"/>
        <v>9.1954022988505741</v>
      </c>
      <c r="I62" s="456">
        <f t="shared" si="9"/>
        <v>92.307692307692307</v>
      </c>
    </row>
    <row r="63" spans="1:9">
      <c r="A63" s="174"/>
      <c r="B63" s="175"/>
      <c r="C63" s="176" t="s">
        <v>283</v>
      </c>
      <c r="D63" s="176" t="s">
        <v>49</v>
      </c>
      <c r="E63" s="585">
        <v>551</v>
      </c>
      <c r="F63" s="586">
        <v>753.9</v>
      </c>
      <c r="G63" s="587">
        <v>365</v>
      </c>
      <c r="H63" s="460">
        <f t="shared" si="8"/>
        <v>66.243194192377501</v>
      </c>
      <c r="I63" s="456">
        <f t="shared" si="9"/>
        <v>48.414909139143127</v>
      </c>
    </row>
    <row r="64" spans="1:9">
      <c r="A64" s="174"/>
      <c r="B64" s="175"/>
      <c r="C64" s="176" t="s">
        <v>537</v>
      </c>
      <c r="D64" s="176" t="s">
        <v>49</v>
      </c>
      <c r="E64" s="585">
        <v>0</v>
      </c>
      <c r="F64" s="586">
        <v>2300</v>
      </c>
      <c r="G64" s="587">
        <v>2113</v>
      </c>
      <c r="H64" s="460">
        <v>0</v>
      </c>
      <c r="I64" s="456">
        <f t="shared" si="9"/>
        <v>91.869565217391298</v>
      </c>
    </row>
    <row r="65" spans="1:9">
      <c r="A65" s="174"/>
      <c r="B65" s="175"/>
      <c r="C65" s="176" t="s">
        <v>536</v>
      </c>
      <c r="D65" s="176" t="s">
        <v>49</v>
      </c>
      <c r="E65" s="585">
        <v>0</v>
      </c>
      <c r="F65" s="586">
        <v>2300</v>
      </c>
      <c r="G65" s="587">
        <v>2064</v>
      </c>
      <c r="H65" s="460">
        <v>0</v>
      </c>
      <c r="I65" s="456">
        <f t="shared" si="9"/>
        <v>89.739130434782609</v>
      </c>
    </row>
    <row r="66" spans="1:9">
      <c r="A66" s="174"/>
      <c r="B66" s="175"/>
      <c r="C66" s="176" t="s">
        <v>529</v>
      </c>
      <c r="D66" s="176" t="s">
        <v>49</v>
      </c>
      <c r="E66" s="585">
        <v>0</v>
      </c>
      <c r="F66" s="586">
        <v>900</v>
      </c>
      <c r="G66" s="587">
        <v>0</v>
      </c>
      <c r="H66" s="460">
        <v>0</v>
      </c>
      <c r="I66" s="456">
        <f t="shared" si="9"/>
        <v>0</v>
      </c>
    </row>
    <row r="67" spans="1:9">
      <c r="A67" s="174"/>
      <c r="B67" s="175"/>
      <c r="C67" s="176" t="s">
        <v>530</v>
      </c>
      <c r="D67" s="176" t="s">
        <v>49</v>
      </c>
      <c r="E67" s="585">
        <v>0</v>
      </c>
      <c r="F67" s="586">
        <v>1132</v>
      </c>
      <c r="G67" s="587">
        <v>0</v>
      </c>
      <c r="H67" s="460">
        <v>0</v>
      </c>
      <c r="I67" s="456">
        <f t="shared" si="9"/>
        <v>0</v>
      </c>
    </row>
    <row r="68" spans="1:9">
      <c r="A68" s="174"/>
      <c r="B68" s="175"/>
      <c r="C68" s="176" t="s">
        <v>531</v>
      </c>
      <c r="D68" s="176" t="s">
        <v>49</v>
      </c>
      <c r="E68" s="585">
        <v>0</v>
      </c>
      <c r="F68" s="586">
        <v>450</v>
      </c>
      <c r="G68" s="587">
        <v>0</v>
      </c>
      <c r="H68" s="460">
        <v>0</v>
      </c>
      <c r="I68" s="456">
        <f t="shared" si="9"/>
        <v>0</v>
      </c>
    </row>
    <row r="69" spans="1:9">
      <c r="A69" s="174"/>
      <c r="B69" s="175"/>
      <c r="C69" s="176" t="s">
        <v>532</v>
      </c>
      <c r="D69" s="176" t="s">
        <v>49</v>
      </c>
      <c r="E69" s="585">
        <v>0</v>
      </c>
      <c r="F69" s="586">
        <v>1929</v>
      </c>
      <c r="G69" s="587">
        <v>294</v>
      </c>
      <c r="H69" s="460">
        <v>0</v>
      </c>
      <c r="I69" s="456">
        <f t="shared" si="9"/>
        <v>15.241057542768274</v>
      </c>
    </row>
    <row r="70" spans="1:9">
      <c r="A70" s="174"/>
      <c r="B70" s="175"/>
      <c r="C70" s="176" t="s">
        <v>553</v>
      </c>
      <c r="D70" s="176" t="s">
        <v>49</v>
      </c>
      <c r="E70" s="585">
        <v>0</v>
      </c>
      <c r="F70" s="586">
        <v>1210</v>
      </c>
      <c r="G70" s="587">
        <v>290</v>
      </c>
      <c r="H70" s="460">
        <v>0</v>
      </c>
      <c r="I70" s="456">
        <f t="shared" si="9"/>
        <v>23.966942148760332</v>
      </c>
    </row>
    <row r="71" spans="1:9">
      <c r="A71" s="174"/>
      <c r="B71" s="175"/>
      <c r="C71" s="176" t="s">
        <v>533</v>
      </c>
      <c r="D71" s="176" t="s">
        <v>49</v>
      </c>
      <c r="E71" s="585">
        <v>0</v>
      </c>
      <c r="F71" s="586">
        <v>50</v>
      </c>
      <c r="G71" s="587">
        <v>0</v>
      </c>
      <c r="H71" s="460">
        <v>0</v>
      </c>
      <c r="I71" s="456">
        <f t="shared" si="9"/>
        <v>0</v>
      </c>
    </row>
    <row r="72" spans="1:9">
      <c r="A72" s="174"/>
      <c r="B72" s="175"/>
      <c r="C72" s="176" t="s">
        <v>534</v>
      </c>
      <c r="D72" s="176" t="s">
        <v>49</v>
      </c>
      <c r="E72" s="585">
        <v>0</v>
      </c>
      <c r="F72" s="586">
        <v>350</v>
      </c>
      <c r="G72" s="587">
        <v>0</v>
      </c>
      <c r="H72" s="460">
        <v>0</v>
      </c>
      <c r="I72" s="456">
        <f t="shared" si="9"/>
        <v>0</v>
      </c>
    </row>
    <row r="73" spans="1:9">
      <c r="A73" s="174"/>
      <c r="B73" s="175"/>
      <c r="C73" s="176" t="s">
        <v>535</v>
      </c>
      <c r="D73" s="176" t="s">
        <v>49</v>
      </c>
      <c r="E73" s="585">
        <v>0</v>
      </c>
      <c r="F73" s="586">
        <v>300</v>
      </c>
      <c r="G73" s="587">
        <v>0</v>
      </c>
      <c r="H73" s="460">
        <v>0</v>
      </c>
      <c r="I73" s="456">
        <f t="shared" si="9"/>
        <v>0</v>
      </c>
    </row>
    <row r="74" spans="1:9">
      <c r="A74" s="174"/>
      <c r="B74" s="175"/>
      <c r="C74" s="176" t="s">
        <v>637</v>
      </c>
      <c r="D74" s="176" t="s">
        <v>49</v>
      </c>
      <c r="E74" s="585">
        <v>0</v>
      </c>
      <c r="F74" s="586">
        <v>1800</v>
      </c>
      <c r="G74" s="587">
        <v>0</v>
      </c>
      <c r="H74" s="460">
        <v>0</v>
      </c>
      <c r="I74" s="456">
        <f t="shared" si="9"/>
        <v>0</v>
      </c>
    </row>
    <row r="75" spans="1:9">
      <c r="A75" s="174"/>
      <c r="B75" s="175"/>
      <c r="C75" s="176" t="s">
        <v>552</v>
      </c>
      <c r="D75" s="176" t="s">
        <v>49</v>
      </c>
      <c r="E75" s="585">
        <v>0</v>
      </c>
      <c r="F75" s="586">
        <v>250</v>
      </c>
      <c r="G75" s="587">
        <v>0</v>
      </c>
      <c r="H75" s="460">
        <v>0</v>
      </c>
      <c r="I75" s="456">
        <f t="shared" si="9"/>
        <v>0</v>
      </c>
    </row>
    <row r="76" spans="1:9">
      <c r="A76" s="326"/>
      <c r="B76" s="175"/>
      <c r="C76" s="176"/>
      <c r="D76" s="176"/>
      <c r="E76" s="588"/>
      <c r="F76" s="589"/>
      <c r="G76" s="587"/>
      <c r="H76" s="461"/>
      <c r="I76" s="462"/>
    </row>
    <row r="77" spans="1:9">
      <c r="A77" s="151" t="s">
        <v>387</v>
      </c>
      <c r="B77" s="152" t="s">
        <v>629</v>
      </c>
      <c r="C77" s="153"/>
      <c r="D77" s="718"/>
      <c r="E77" s="513">
        <f>E79</f>
        <v>51297</v>
      </c>
      <c r="F77" s="514">
        <f>F79</f>
        <v>56342.3</v>
      </c>
      <c r="G77" s="515">
        <f>G79</f>
        <v>37684</v>
      </c>
      <c r="H77" s="137">
        <f t="shared" ref="H77" si="10">G77/E77*100</f>
        <v>73.462385714564206</v>
      </c>
      <c r="I77" s="138">
        <f t="shared" ref="I77" si="11">G77/F77*100</f>
        <v>66.884028518537576</v>
      </c>
    </row>
    <row r="78" spans="1:9">
      <c r="A78" s="186"/>
      <c r="B78" s="718"/>
      <c r="C78" s="154" t="s">
        <v>628</v>
      </c>
      <c r="D78" s="152"/>
      <c r="E78" s="513"/>
      <c r="F78" s="514"/>
      <c r="G78" s="587"/>
      <c r="H78" s="461"/>
      <c r="I78" s="462"/>
    </row>
    <row r="79" spans="1:9" ht="15.75" thickBot="1">
      <c r="A79" s="340"/>
      <c r="B79" s="341"/>
      <c r="C79" s="188" t="s">
        <v>392</v>
      </c>
      <c r="D79" s="344" t="s">
        <v>49</v>
      </c>
      <c r="E79" s="590">
        <v>51297</v>
      </c>
      <c r="F79" s="591">
        <v>56342.3</v>
      </c>
      <c r="G79" s="592">
        <v>37684</v>
      </c>
      <c r="H79" s="485">
        <f t="shared" ref="H79" si="12">G79/E79*100</f>
        <v>73.462385714564206</v>
      </c>
      <c r="I79" s="486">
        <f t="shared" ref="I79" si="13">G79/F79*100</f>
        <v>66.884028518537576</v>
      </c>
    </row>
    <row r="80" spans="1:9" ht="16.5" thickBot="1">
      <c r="A80" s="1304" t="s">
        <v>54</v>
      </c>
      <c r="B80" s="1305"/>
      <c r="C80" s="1306"/>
      <c r="D80" s="225"/>
      <c r="E80" s="192">
        <f>E57+E77</f>
        <v>71605</v>
      </c>
      <c r="F80" s="487">
        <f>F57+F77</f>
        <v>82840.899999999994</v>
      </c>
      <c r="G80" s="488">
        <f>G57+G77</f>
        <v>54929</v>
      </c>
      <c r="H80" s="463">
        <f>G80/E80*100</f>
        <v>76.711123524893509</v>
      </c>
      <c r="I80" s="457">
        <f>G80/F80*100</f>
        <v>66.306619073428706</v>
      </c>
    </row>
    <row r="81" spans="1:9" ht="15.75" thickBot="1">
      <c r="A81" s="143"/>
      <c r="B81" s="143"/>
      <c r="C81" s="143"/>
      <c r="D81" s="143"/>
      <c r="E81" s="143"/>
      <c r="F81" s="427"/>
      <c r="G81" s="428"/>
      <c r="H81" s="81"/>
      <c r="I81" s="81"/>
    </row>
    <row r="82" spans="1:9" ht="16.5" thickBot="1">
      <c r="A82" s="144" t="s">
        <v>55</v>
      </c>
      <c r="B82" s="179"/>
      <c r="C82" s="244"/>
      <c r="D82" s="244"/>
      <c r="E82" s="146">
        <f>E24+E80</f>
        <v>127756</v>
      </c>
      <c r="F82" s="506">
        <f>F24+F80</f>
        <v>135890.5</v>
      </c>
      <c r="G82" s="146">
        <f>G24+G80</f>
        <v>103454</v>
      </c>
      <c r="H82" s="463">
        <f>G82/E82*100</f>
        <v>80.977801433983529</v>
      </c>
      <c r="I82" s="457">
        <f>G82/F82*100</f>
        <v>76.130413825837721</v>
      </c>
    </row>
    <row r="90" spans="1:9" ht="30.75" customHeight="1"/>
    <row r="94" spans="1:9" ht="27" customHeight="1"/>
  </sheetData>
  <mergeCells count="5">
    <mergeCell ref="A24:C24"/>
    <mergeCell ref="A29:C29"/>
    <mergeCell ref="A45:C45"/>
    <mergeCell ref="A56:C56"/>
    <mergeCell ref="A80:C80"/>
  </mergeCells>
  <printOptions horizontalCentered="1"/>
  <pageMargins left="0.39370078740157483" right="0.19685039370078741" top="0.39370078740157483" bottom="0" header="0" footer="0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M20" sqref="M20"/>
    </sheetView>
  </sheetViews>
  <sheetFormatPr defaultRowHeight="15"/>
  <cols>
    <col min="1" max="1" width="8.140625" customWidth="1"/>
    <col min="2" max="2" width="9.5703125" customWidth="1"/>
    <col min="3" max="3" width="46.85546875" customWidth="1"/>
    <col min="4" max="4" width="38.42578125" customWidth="1"/>
    <col min="5" max="5" width="12.7109375" customWidth="1"/>
    <col min="6" max="6" width="14.85546875" customWidth="1"/>
    <col min="7" max="7" width="11" style="402" customWidth="1"/>
  </cols>
  <sheetData>
    <row r="1" spans="1:9" ht="18">
      <c r="C1" s="11"/>
    </row>
    <row r="2" spans="1:9" ht="15.75">
      <c r="A2" s="10" t="s">
        <v>56</v>
      </c>
    </row>
    <row r="3" spans="1:9" ht="16.5" thickBot="1">
      <c r="A3" s="83"/>
      <c r="B3" s="84"/>
      <c r="C3" s="83"/>
      <c r="D3" s="83"/>
      <c r="E3" s="86"/>
      <c r="F3" s="83"/>
      <c r="H3" s="83"/>
      <c r="I3" s="12" t="s">
        <v>613</v>
      </c>
    </row>
    <row r="4" spans="1:9">
      <c r="A4" s="108" t="s">
        <v>6</v>
      </c>
      <c r="B4" s="88" t="s">
        <v>7</v>
      </c>
      <c r="C4" s="109" t="s">
        <v>8</v>
      </c>
      <c r="D4" s="88"/>
      <c r="E4" s="109" t="s">
        <v>9</v>
      </c>
      <c r="F4" s="88" t="s">
        <v>10</v>
      </c>
      <c r="G4" s="109" t="s">
        <v>11</v>
      </c>
      <c r="H4" s="88" t="s">
        <v>12</v>
      </c>
      <c r="I4" s="110" t="s">
        <v>12</v>
      </c>
    </row>
    <row r="5" spans="1:9">
      <c r="A5" s="111" t="s">
        <v>13</v>
      </c>
      <c r="B5" s="92" t="s">
        <v>14</v>
      </c>
      <c r="C5" s="112" t="s">
        <v>15</v>
      </c>
      <c r="D5" s="94" t="s">
        <v>16</v>
      </c>
      <c r="E5" s="112" t="s">
        <v>17</v>
      </c>
      <c r="F5" s="92" t="s">
        <v>18</v>
      </c>
      <c r="G5" s="112" t="s">
        <v>561</v>
      </c>
      <c r="H5" s="92" t="s">
        <v>19</v>
      </c>
      <c r="I5" s="113" t="s">
        <v>20</v>
      </c>
    </row>
    <row r="6" spans="1:9" ht="15.75" thickBot="1">
      <c r="A6" s="114" t="s">
        <v>21</v>
      </c>
      <c r="B6" s="97" t="s">
        <v>22</v>
      </c>
      <c r="C6" s="115"/>
      <c r="D6" s="99"/>
      <c r="E6" s="115" t="s">
        <v>284</v>
      </c>
      <c r="F6" s="97" t="s">
        <v>284</v>
      </c>
      <c r="G6" s="403"/>
      <c r="H6" s="100"/>
      <c r="I6" s="116"/>
    </row>
    <row r="7" spans="1:9" ht="15.75">
      <c r="A7" s="118" t="s">
        <v>23</v>
      </c>
      <c r="B7" s="119"/>
      <c r="C7" s="120"/>
      <c r="D7" s="121"/>
      <c r="E7" s="117"/>
      <c r="F7" s="117"/>
      <c r="G7" s="404"/>
      <c r="H7" s="117"/>
      <c r="I7" s="107"/>
    </row>
    <row r="8" spans="1:9">
      <c r="A8" s="202" t="s">
        <v>57</v>
      </c>
      <c r="B8" s="782" t="s">
        <v>58</v>
      </c>
      <c r="C8" s="783"/>
      <c r="D8" s="320"/>
      <c r="E8" s="356">
        <f>SUM(E9+E10+E12+E13+E20+E21+E22)</f>
        <v>33705</v>
      </c>
      <c r="F8" s="356">
        <f>SUM(F9+F10+F12+F13+F20+F21+F22)</f>
        <v>33069</v>
      </c>
      <c r="G8" s="470">
        <f>SUM(G9+G10+G12+G13+G20+G21+G22)</f>
        <v>32655</v>
      </c>
      <c r="H8" s="137">
        <f t="shared" ref="H8" si="0">G8/E8*100</f>
        <v>96.884735202492209</v>
      </c>
      <c r="I8" s="138">
        <f t="shared" ref="I8" si="1">G8/F8*100</f>
        <v>98.748072212646292</v>
      </c>
    </row>
    <row r="9" spans="1:9">
      <c r="A9" s="172"/>
      <c r="B9" s="291"/>
      <c r="C9" s="321" t="s">
        <v>59</v>
      </c>
      <c r="D9" s="197" t="s">
        <v>60</v>
      </c>
      <c r="E9" s="380">
        <v>11105</v>
      </c>
      <c r="F9" s="433">
        <v>11105</v>
      </c>
      <c r="G9" s="476">
        <v>11100</v>
      </c>
      <c r="H9" s="460">
        <f t="shared" ref="H9:H22" si="2">G9/E9*100</f>
        <v>99.954975236380008</v>
      </c>
      <c r="I9" s="456">
        <f t="shared" ref="I9:I21" si="3">G9/F9*100</f>
        <v>99.954975236380008</v>
      </c>
    </row>
    <row r="10" spans="1:9">
      <c r="A10" s="324"/>
      <c r="B10" s="175"/>
      <c r="C10" s="270" t="s">
        <v>61</v>
      </c>
      <c r="D10" s="176" t="s">
        <v>62</v>
      </c>
      <c r="E10" s="786">
        <v>7000</v>
      </c>
      <c r="F10" s="760">
        <v>7000</v>
      </c>
      <c r="G10" s="787">
        <v>7000</v>
      </c>
      <c r="H10" s="788">
        <f t="shared" si="2"/>
        <v>100</v>
      </c>
      <c r="I10" s="580">
        <f t="shared" si="3"/>
        <v>100</v>
      </c>
    </row>
    <row r="11" spans="1:9">
      <c r="A11" s="198"/>
      <c r="B11" s="379"/>
      <c r="C11" s="199" t="s">
        <v>382</v>
      </c>
      <c r="D11" s="212"/>
      <c r="E11" s="785"/>
      <c r="F11" s="601"/>
      <c r="G11" s="609"/>
      <c r="H11" s="789"/>
      <c r="I11" s="790"/>
    </row>
    <row r="12" spans="1:9">
      <c r="A12" s="198"/>
      <c r="B12" s="379"/>
      <c r="C12" s="199" t="s">
        <v>63</v>
      </c>
      <c r="D12" s="784" t="s">
        <v>62</v>
      </c>
      <c r="E12" s="785">
        <v>500</v>
      </c>
      <c r="F12" s="601">
        <v>0</v>
      </c>
      <c r="G12" s="609">
        <v>0</v>
      </c>
      <c r="H12" s="594">
        <f t="shared" si="2"/>
        <v>0</v>
      </c>
      <c r="I12" s="456">
        <v>0</v>
      </c>
    </row>
    <row r="13" spans="1:9">
      <c r="A13" s="172"/>
      <c r="B13" s="264"/>
      <c r="C13" s="195" t="s">
        <v>46</v>
      </c>
      <c r="D13" s="197" t="s">
        <v>62</v>
      </c>
      <c r="E13" s="433">
        <f>SUM(E14+E15+E16+E17+E18)</f>
        <v>4800</v>
      </c>
      <c r="F13" s="586">
        <f>SUM(F14+F15+F16+F17+F18)</f>
        <v>6964</v>
      </c>
      <c r="G13" s="380">
        <f>SUM(G14+G15+G16+G17+G18)</f>
        <v>6555</v>
      </c>
      <c r="H13" s="460">
        <f t="shared" si="2"/>
        <v>136.5625</v>
      </c>
      <c r="I13" s="456">
        <f t="shared" ref="I13:I18" si="4">G13/F13*100</f>
        <v>94.126938541068355</v>
      </c>
    </row>
    <row r="14" spans="1:9">
      <c r="A14" s="172"/>
      <c r="B14" s="400" t="s">
        <v>438</v>
      </c>
      <c r="C14" s="391" t="s">
        <v>437</v>
      </c>
      <c r="D14" s="393" t="s">
        <v>62</v>
      </c>
      <c r="E14" s="394">
        <v>500</v>
      </c>
      <c r="F14" s="758">
        <v>1000</v>
      </c>
      <c r="G14" s="491">
        <v>781</v>
      </c>
      <c r="H14" s="492">
        <f t="shared" si="2"/>
        <v>156.20000000000002</v>
      </c>
      <c r="I14" s="490">
        <f t="shared" si="4"/>
        <v>78.100000000000009</v>
      </c>
    </row>
    <row r="15" spans="1:9">
      <c r="A15" s="172"/>
      <c r="B15" s="399" t="s">
        <v>439</v>
      </c>
      <c r="C15" s="392" t="s">
        <v>443</v>
      </c>
      <c r="D15" s="398" t="s">
        <v>62</v>
      </c>
      <c r="E15" s="298">
        <v>2300</v>
      </c>
      <c r="F15" s="597">
        <v>2166.4</v>
      </c>
      <c r="G15" s="491">
        <v>2166</v>
      </c>
      <c r="H15" s="492">
        <f t="shared" si="2"/>
        <v>94.173913043478265</v>
      </c>
      <c r="I15" s="490">
        <f t="shared" si="4"/>
        <v>99.981536189069416</v>
      </c>
    </row>
    <row r="16" spans="1:9">
      <c r="A16" s="172"/>
      <c r="B16" s="400" t="s">
        <v>440</v>
      </c>
      <c r="C16" s="395" t="s">
        <v>444</v>
      </c>
      <c r="D16" s="393" t="s">
        <v>62</v>
      </c>
      <c r="E16" s="396">
        <v>1000</v>
      </c>
      <c r="F16" s="759">
        <v>980.1</v>
      </c>
      <c r="G16" s="491">
        <v>980</v>
      </c>
      <c r="H16" s="492">
        <f t="shared" si="2"/>
        <v>98</v>
      </c>
      <c r="I16" s="490">
        <f t="shared" si="4"/>
        <v>99.98979695949393</v>
      </c>
    </row>
    <row r="17" spans="1:9">
      <c r="A17" s="172"/>
      <c r="B17" s="399" t="s">
        <v>441</v>
      </c>
      <c r="C17" s="397" t="s">
        <v>445</v>
      </c>
      <c r="D17" s="398" t="s">
        <v>62</v>
      </c>
      <c r="E17" s="298">
        <v>800</v>
      </c>
      <c r="F17" s="597">
        <v>2364</v>
      </c>
      <c r="G17" s="491">
        <v>2303</v>
      </c>
      <c r="H17" s="492">
        <f t="shared" si="2"/>
        <v>287.875</v>
      </c>
      <c r="I17" s="490">
        <f t="shared" si="4"/>
        <v>97.419627749576989</v>
      </c>
    </row>
    <row r="18" spans="1:9">
      <c r="A18" s="172"/>
      <c r="B18" s="582" t="s">
        <v>442</v>
      </c>
      <c r="C18" s="583" t="s">
        <v>446</v>
      </c>
      <c r="D18" s="393" t="s">
        <v>62</v>
      </c>
      <c r="E18" s="596">
        <v>200</v>
      </c>
      <c r="F18" s="597">
        <v>453.5</v>
      </c>
      <c r="G18" s="598">
        <v>325</v>
      </c>
      <c r="H18" s="599">
        <f t="shared" si="2"/>
        <v>162.5</v>
      </c>
      <c r="I18" s="595">
        <f t="shared" si="4"/>
        <v>71.664829106945973</v>
      </c>
    </row>
    <row r="19" spans="1:9">
      <c r="A19" s="172"/>
      <c r="B19" s="399"/>
      <c r="C19" s="397"/>
      <c r="D19" s="398"/>
      <c r="E19" s="396"/>
      <c r="F19" s="759"/>
      <c r="G19" s="581"/>
      <c r="H19" s="492"/>
      <c r="I19" s="490"/>
    </row>
    <row r="20" spans="1:9">
      <c r="A20" s="172"/>
      <c r="B20" s="446" t="s">
        <v>455</v>
      </c>
      <c r="C20" s="323" t="s">
        <v>64</v>
      </c>
      <c r="D20" s="212" t="s">
        <v>62</v>
      </c>
      <c r="E20" s="560">
        <v>300</v>
      </c>
      <c r="F20" s="601">
        <v>0</v>
      </c>
      <c r="G20" s="78">
        <v>0</v>
      </c>
      <c r="H20" s="460">
        <f t="shared" si="2"/>
        <v>0</v>
      </c>
      <c r="I20" s="456">
        <v>0</v>
      </c>
    </row>
    <row r="21" spans="1:9" ht="15" customHeight="1">
      <c r="A21" s="172"/>
      <c r="B21" s="264"/>
      <c r="C21" s="321" t="s">
        <v>383</v>
      </c>
      <c r="D21" s="197" t="s">
        <v>60</v>
      </c>
      <c r="E21" s="380">
        <v>8000</v>
      </c>
      <c r="F21" s="433">
        <v>8000</v>
      </c>
      <c r="G21" s="455">
        <v>8000</v>
      </c>
      <c r="H21" s="460">
        <f t="shared" si="2"/>
        <v>100</v>
      </c>
      <c r="I21" s="456">
        <f t="shared" si="3"/>
        <v>100</v>
      </c>
    </row>
    <row r="22" spans="1:9" ht="15" customHeight="1" thickBot="1">
      <c r="A22" s="324"/>
      <c r="B22" s="322" t="s">
        <v>454</v>
      </c>
      <c r="C22" s="323" t="s">
        <v>384</v>
      </c>
      <c r="D22" s="216" t="s">
        <v>62</v>
      </c>
      <c r="E22" s="381">
        <v>2000</v>
      </c>
      <c r="F22" s="760">
        <v>0</v>
      </c>
      <c r="G22" s="471">
        <v>0</v>
      </c>
      <c r="H22" s="493">
        <f t="shared" si="2"/>
        <v>0</v>
      </c>
      <c r="I22" s="494">
        <v>0</v>
      </c>
    </row>
    <row r="23" spans="1:9" ht="17.25" customHeight="1" thickBot="1">
      <c r="A23" s="1307" t="s">
        <v>37</v>
      </c>
      <c r="B23" s="1305"/>
      <c r="C23" s="1306"/>
      <c r="D23" s="206"/>
      <c r="E23" s="192">
        <f>E8</f>
        <v>33705</v>
      </c>
      <c r="F23" s="487">
        <f>F8</f>
        <v>33069</v>
      </c>
      <c r="G23" s="488">
        <f>G8</f>
        <v>32655</v>
      </c>
      <c r="H23" s="463">
        <f>G23/E23*100</f>
        <v>96.884735202492209</v>
      </c>
      <c r="I23" s="457">
        <f>G23/F23*100</f>
        <v>98.748072212646292</v>
      </c>
    </row>
    <row r="27" spans="1:9">
      <c r="A27" s="83"/>
      <c r="B27" s="83"/>
      <c r="C27" s="83"/>
      <c r="D27" s="83"/>
      <c r="E27" s="83"/>
      <c r="F27" s="83"/>
      <c r="G27" s="76"/>
      <c r="H27" s="122"/>
      <c r="I27" s="122"/>
    </row>
  </sheetData>
  <mergeCells count="1">
    <mergeCell ref="A23:C23"/>
  </mergeCells>
  <pageMargins left="0.31496062992125984" right="0" top="0.39370078740157483" bottom="0.39370078740157483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3"/>
  <sheetViews>
    <sheetView zoomScaleNormal="100" workbookViewId="0">
      <selection activeCell="J176" sqref="J176"/>
    </sheetView>
  </sheetViews>
  <sheetFormatPr defaultRowHeight="15"/>
  <cols>
    <col min="2" max="2" width="10.28515625" customWidth="1"/>
    <col min="3" max="3" width="56.140625" customWidth="1"/>
    <col min="4" max="4" width="47.7109375" customWidth="1"/>
    <col min="5" max="5" width="12.28515625" style="81" customWidth="1"/>
    <col min="6" max="6" width="16" style="81" customWidth="1"/>
    <col min="7" max="7" width="10.85546875" style="76" customWidth="1"/>
    <col min="8" max="8" width="10.5703125" style="81" customWidth="1"/>
    <col min="9" max="9" width="7.85546875" style="81" customWidth="1"/>
  </cols>
  <sheetData>
    <row r="1" spans="1:9" ht="15.75">
      <c r="A1" s="24" t="s">
        <v>65</v>
      </c>
      <c r="B1" s="25"/>
      <c r="C1" s="25"/>
      <c r="D1" s="25"/>
      <c r="E1" s="127"/>
      <c r="F1" s="126"/>
      <c r="G1" s="405"/>
      <c r="H1" s="125"/>
      <c r="I1" s="125"/>
    </row>
    <row r="2" spans="1:9" ht="16.5" thickBot="1">
      <c r="A2" s="139"/>
      <c r="B2" s="24"/>
      <c r="C2" s="139"/>
      <c r="D2" s="139"/>
      <c r="E2" s="26"/>
      <c r="F2" s="126"/>
      <c r="G2" s="405"/>
      <c r="H2" s="125"/>
      <c r="I2" s="124" t="s">
        <v>614</v>
      </c>
    </row>
    <row r="3" spans="1:9">
      <c r="A3" s="27" t="s">
        <v>6</v>
      </c>
      <c r="B3" s="28" t="s">
        <v>7</v>
      </c>
      <c r="C3" s="29" t="s">
        <v>8</v>
      </c>
      <c r="D3" s="30"/>
      <c r="E3" s="17" t="s">
        <v>9</v>
      </c>
      <c r="F3" s="13" t="s">
        <v>10</v>
      </c>
      <c r="G3" s="109" t="s">
        <v>11</v>
      </c>
      <c r="H3" s="31" t="s">
        <v>67</v>
      </c>
      <c r="I3" s="32" t="s">
        <v>67</v>
      </c>
    </row>
    <row r="4" spans="1:9">
      <c r="A4" s="33" t="s">
        <v>13</v>
      </c>
      <c r="B4" s="34" t="s">
        <v>14</v>
      </c>
      <c r="C4" s="35" t="s">
        <v>15</v>
      </c>
      <c r="D4" s="36" t="s">
        <v>16</v>
      </c>
      <c r="E4" s="18" t="s">
        <v>17</v>
      </c>
      <c r="F4" s="14" t="s">
        <v>18</v>
      </c>
      <c r="G4" s="112" t="s">
        <v>561</v>
      </c>
      <c r="H4" s="37" t="s">
        <v>68</v>
      </c>
      <c r="I4" s="38" t="s">
        <v>68</v>
      </c>
    </row>
    <row r="5" spans="1:9" ht="15.75" thickBot="1">
      <c r="A5" s="39" t="s">
        <v>21</v>
      </c>
      <c r="B5" s="40" t="s">
        <v>22</v>
      </c>
      <c r="C5" s="41"/>
      <c r="D5" s="317"/>
      <c r="E5" s="19" t="s">
        <v>284</v>
      </c>
      <c r="F5" s="15" t="s">
        <v>284</v>
      </c>
      <c r="G5" s="403"/>
      <c r="H5" s="42" t="s">
        <v>19</v>
      </c>
      <c r="I5" s="43" t="s">
        <v>20</v>
      </c>
    </row>
    <row r="6" spans="1:9" ht="15.75">
      <c r="A6" s="140" t="s">
        <v>23</v>
      </c>
      <c r="B6" s="141"/>
      <c r="C6" s="141"/>
      <c r="D6" s="318"/>
      <c r="E6" s="318"/>
      <c r="F6" s="318"/>
      <c r="G6" s="406"/>
      <c r="H6" s="318"/>
      <c r="I6" s="319"/>
    </row>
    <row r="7" spans="1:9">
      <c r="A7" s="151" t="s">
        <v>369</v>
      </c>
      <c r="B7" s="152" t="s">
        <v>234</v>
      </c>
      <c r="C7" s="153"/>
      <c r="D7" s="306"/>
      <c r="E7" s="157">
        <f>SUM(E9:E13)</f>
        <v>1200</v>
      </c>
      <c r="F7" s="452">
        <f>SUM(F9:F13)</f>
        <v>662.4</v>
      </c>
      <c r="G7" s="157">
        <f>SUM(G9:G13)</f>
        <v>347</v>
      </c>
      <c r="H7" s="137">
        <f>G7/E7*100</f>
        <v>28.916666666666668</v>
      </c>
      <c r="I7" s="138">
        <f>G7/F7*100</f>
        <v>52.385265700483096</v>
      </c>
    </row>
    <row r="8" spans="1:9">
      <c r="A8" s="635"/>
      <c r="B8" s="152"/>
      <c r="C8" s="152" t="s">
        <v>628</v>
      </c>
      <c r="D8" s="636"/>
      <c r="E8" s="157"/>
      <c r="F8" s="419"/>
      <c r="G8" s="455"/>
      <c r="H8" s="461"/>
      <c r="I8" s="462"/>
    </row>
    <row r="9" spans="1:9">
      <c r="A9" s="307"/>
      <c r="B9" s="308"/>
      <c r="C9" s="270" t="s">
        <v>278</v>
      </c>
      <c r="D9" s="173" t="s">
        <v>113</v>
      </c>
      <c r="E9" s="245">
        <v>200</v>
      </c>
      <c r="F9" s="764">
        <v>231.8</v>
      </c>
      <c r="G9" s="593">
        <v>231</v>
      </c>
      <c r="H9" s="497">
        <f t="shared" ref="H9:H10" si="0">G9/E9*100</f>
        <v>115.5</v>
      </c>
      <c r="I9" s="498">
        <f t="shared" ref="I9:I13" si="1">G9/F9*100</f>
        <v>99.654874892148399</v>
      </c>
    </row>
    <row r="10" spans="1:9">
      <c r="A10" s="307"/>
      <c r="B10" s="308"/>
      <c r="C10" s="196" t="s">
        <v>279</v>
      </c>
      <c r="D10" s="155" t="s">
        <v>113</v>
      </c>
      <c r="E10" s="316">
        <v>1000</v>
      </c>
      <c r="F10" s="763">
        <v>27.8</v>
      </c>
      <c r="G10" s="607">
        <v>28</v>
      </c>
      <c r="H10" s="497">
        <f t="shared" si="0"/>
        <v>2.8000000000000003</v>
      </c>
      <c r="I10" s="498">
        <f t="shared" si="1"/>
        <v>100.71942446043165</v>
      </c>
    </row>
    <row r="11" spans="1:9">
      <c r="A11" s="639"/>
      <c r="B11" s="640"/>
      <c r="C11" s="165" t="s">
        <v>371</v>
      </c>
      <c r="D11" s="166" t="s">
        <v>75</v>
      </c>
      <c r="E11" s="316">
        <v>0</v>
      </c>
      <c r="F11" s="763">
        <v>136.4</v>
      </c>
      <c r="G11" s="607">
        <v>34</v>
      </c>
      <c r="H11" s="638">
        <v>0</v>
      </c>
      <c r="I11" s="498">
        <f t="shared" si="1"/>
        <v>24.926686217008797</v>
      </c>
    </row>
    <row r="12" spans="1:9">
      <c r="A12" s="251"/>
      <c r="B12" s="637"/>
      <c r="C12" s="165" t="s">
        <v>372</v>
      </c>
      <c r="D12" s="166" t="s">
        <v>75</v>
      </c>
      <c r="E12" s="316">
        <v>0</v>
      </c>
      <c r="F12" s="763">
        <v>136.4</v>
      </c>
      <c r="G12" s="607">
        <v>26</v>
      </c>
      <c r="H12" s="638">
        <v>0</v>
      </c>
      <c r="I12" s="498">
        <f t="shared" si="1"/>
        <v>19.061583577712611</v>
      </c>
    </row>
    <row r="13" spans="1:9">
      <c r="A13" s="639"/>
      <c r="B13" s="640"/>
      <c r="C13" s="165" t="s">
        <v>373</v>
      </c>
      <c r="D13" s="166" t="s">
        <v>75</v>
      </c>
      <c r="E13" s="316">
        <v>0</v>
      </c>
      <c r="F13" s="763">
        <v>130</v>
      </c>
      <c r="G13" s="607">
        <v>28</v>
      </c>
      <c r="H13" s="638">
        <v>0</v>
      </c>
      <c r="I13" s="498">
        <f t="shared" si="1"/>
        <v>21.53846153846154</v>
      </c>
    </row>
    <row r="14" spans="1:9" ht="15.75">
      <c r="A14" s="167" t="s">
        <v>70</v>
      </c>
      <c r="B14" s="267" t="s">
        <v>71</v>
      </c>
      <c r="C14" s="203"/>
      <c r="D14" s="297"/>
      <c r="E14" s="190">
        <f>E15+E34+E65+E67+E69+E71+E73+E75+E78</f>
        <v>180179</v>
      </c>
      <c r="F14" s="469">
        <f>F15+F34+F65+F67+F69+F71+F73+F75+F78+F66</f>
        <v>236276.49999999997</v>
      </c>
      <c r="G14" s="190">
        <f>G15+G34+G65+G67+G69+G71+G73+G75+G78+G66</f>
        <v>227682</v>
      </c>
      <c r="H14" s="137">
        <f>G14/E14*100</f>
        <v>126.36433768641184</v>
      </c>
      <c r="I14" s="138">
        <f>G14/F14*100</f>
        <v>96.362524415250789</v>
      </c>
    </row>
    <row r="15" spans="1:9">
      <c r="A15" s="269"/>
      <c r="B15" s="290"/>
      <c r="C15" s="293" t="s">
        <v>72</v>
      </c>
      <c r="D15" s="388"/>
      <c r="E15" s="513">
        <f>SUM(E16:E33)</f>
        <v>40420</v>
      </c>
      <c r="F15" s="514">
        <f>SUM(F16:F33)</f>
        <v>45108</v>
      </c>
      <c r="G15" s="513">
        <f>SUM(G16:G33)</f>
        <v>44508</v>
      </c>
      <c r="H15" s="516">
        <f>G15/E15*100</f>
        <v>110.11380504700642</v>
      </c>
      <c r="I15" s="517">
        <f>G15/F15*100</f>
        <v>98.669859005054533</v>
      </c>
    </row>
    <row r="16" spans="1:9">
      <c r="A16" s="172"/>
      <c r="B16" s="291" t="s">
        <v>73</v>
      </c>
      <c r="C16" s="294" t="s">
        <v>74</v>
      </c>
      <c r="D16" s="170" t="s">
        <v>75</v>
      </c>
      <c r="E16" s="380">
        <v>4330</v>
      </c>
      <c r="F16" s="433">
        <v>4634.3</v>
      </c>
      <c r="G16" s="1275">
        <v>4634</v>
      </c>
      <c r="H16" s="460">
        <f t="shared" ref="H16:H49" si="2">G16/E16*100</f>
        <v>107.02078521939953</v>
      </c>
      <c r="I16" s="456">
        <f t="shared" ref="I16:I49" si="3">G16/F16*100</f>
        <v>99.9935265304361</v>
      </c>
    </row>
    <row r="17" spans="1:9">
      <c r="A17" s="172"/>
      <c r="B17" s="291" t="s">
        <v>76</v>
      </c>
      <c r="C17" s="295" t="s">
        <v>77</v>
      </c>
      <c r="D17" s="170" t="s">
        <v>75</v>
      </c>
      <c r="E17" s="380">
        <v>2455</v>
      </c>
      <c r="F17" s="433">
        <v>2540.6</v>
      </c>
      <c r="G17" s="1275">
        <v>2541</v>
      </c>
      <c r="H17" s="460">
        <f t="shared" si="2"/>
        <v>103.50305498981669</v>
      </c>
      <c r="I17" s="456">
        <f t="shared" si="3"/>
        <v>100.01574431236718</v>
      </c>
    </row>
    <row r="18" spans="1:9">
      <c r="A18" s="172"/>
      <c r="B18" s="291" t="s">
        <v>78</v>
      </c>
      <c r="C18" s="296" t="s">
        <v>79</v>
      </c>
      <c r="D18" s="170" t="s">
        <v>75</v>
      </c>
      <c r="E18" s="380">
        <v>2700</v>
      </c>
      <c r="F18" s="433">
        <v>2882.4</v>
      </c>
      <c r="G18" s="1275">
        <v>2882</v>
      </c>
      <c r="H18" s="460">
        <f t="shared" si="2"/>
        <v>106.74074074074073</v>
      </c>
      <c r="I18" s="456">
        <f t="shared" si="3"/>
        <v>99.986122675548145</v>
      </c>
    </row>
    <row r="19" spans="1:9">
      <c r="A19" s="172"/>
      <c r="B19" s="291" t="s">
        <v>80</v>
      </c>
      <c r="C19" s="295" t="s">
        <v>81</v>
      </c>
      <c r="D19" s="170" t="s">
        <v>75</v>
      </c>
      <c r="E19" s="380">
        <v>2400</v>
      </c>
      <c r="F19" s="433">
        <v>2449</v>
      </c>
      <c r="G19" s="1275">
        <v>1849</v>
      </c>
      <c r="H19" s="460">
        <f t="shared" si="2"/>
        <v>77.041666666666657</v>
      </c>
      <c r="I19" s="456">
        <f t="shared" si="3"/>
        <v>75.500204164965297</v>
      </c>
    </row>
    <row r="20" spans="1:9">
      <c r="A20" s="172"/>
      <c r="B20" s="291" t="s">
        <v>82</v>
      </c>
      <c r="C20" s="295" t="s">
        <v>83</v>
      </c>
      <c r="D20" s="170" t="s">
        <v>75</v>
      </c>
      <c r="E20" s="380">
        <v>1675</v>
      </c>
      <c r="F20" s="433">
        <v>1752.5</v>
      </c>
      <c r="G20" s="1275">
        <v>1753</v>
      </c>
      <c r="H20" s="460">
        <f t="shared" si="2"/>
        <v>104.65671641791046</v>
      </c>
      <c r="I20" s="456">
        <f t="shared" si="3"/>
        <v>100.02853067047074</v>
      </c>
    </row>
    <row r="21" spans="1:9">
      <c r="A21" s="172"/>
      <c r="B21" s="291" t="s">
        <v>84</v>
      </c>
      <c r="C21" s="295" t="s">
        <v>85</v>
      </c>
      <c r="D21" s="170" t="s">
        <v>75</v>
      </c>
      <c r="E21" s="380">
        <v>1715</v>
      </c>
      <c r="F21" s="433">
        <v>1901.1</v>
      </c>
      <c r="G21" s="1275">
        <v>1901</v>
      </c>
      <c r="H21" s="460">
        <f t="shared" si="2"/>
        <v>110.84548104956269</v>
      </c>
      <c r="I21" s="456">
        <f t="shared" si="3"/>
        <v>99.994739887433596</v>
      </c>
    </row>
    <row r="22" spans="1:9">
      <c r="A22" s="172"/>
      <c r="B22" s="291" t="s">
        <v>86</v>
      </c>
      <c r="C22" s="295" t="s">
        <v>87</v>
      </c>
      <c r="D22" s="170" t="s">
        <v>75</v>
      </c>
      <c r="E22" s="380">
        <v>2700</v>
      </c>
      <c r="F22" s="433">
        <v>3007.8</v>
      </c>
      <c r="G22" s="1275">
        <v>3008</v>
      </c>
      <c r="H22" s="460">
        <f t="shared" si="2"/>
        <v>111.4074074074074</v>
      </c>
      <c r="I22" s="456">
        <f t="shared" si="3"/>
        <v>100.00664937828311</v>
      </c>
    </row>
    <row r="23" spans="1:9">
      <c r="A23" s="172"/>
      <c r="B23" s="291" t="s">
        <v>88</v>
      </c>
      <c r="C23" s="295" t="s">
        <v>89</v>
      </c>
      <c r="D23" s="170" t="s">
        <v>75</v>
      </c>
      <c r="E23" s="380">
        <v>1830</v>
      </c>
      <c r="F23" s="433">
        <v>1913.2</v>
      </c>
      <c r="G23" s="1275">
        <v>1913</v>
      </c>
      <c r="H23" s="460">
        <f t="shared" si="2"/>
        <v>104.53551912568307</v>
      </c>
      <c r="I23" s="456">
        <f t="shared" si="3"/>
        <v>99.989546309847384</v>
      </c>
    </row>
    <row r="24" spans="1:9">
      <c r="A24" s="172"/>
      <c r="B24" s="291" t="s">
        <v>90</v>
      </c>
      <c r="C24" s="295" t="s">
        <v>91</v>
      </c>
      <c r="D24" s="170" t="s">
        <v>75</v>
      </c>
      <c r="E24" s="380">
        <v>2310</v>
      </c>
      <c r="F24" s="433">
        <v>3150.7</v>
      </c>
      <c r="G24" s="1275">
        <v>3151</v>
      </c>
      <c r="H24" s="460">
        <f t="shared" si="2"/>
        <v>136.4069264069264</v>
      </c>
      <c r="I24" s="456">
        <f t="shared" si="3"/>
        <v>100.00952169359189</v>
      </c>
    </row>
    <row r="25" spans="1:9">
      <c r="A25" s="172"/>
      <c r="B25" s="291" t="s">
        <v>92</v>
      </c>
      <c r="C25" s="295" t="s">
        <v>93</v>
      </c>
      <c r="D25" s="170" t="s">
        <v>75</v>
      </c>
      <c r="E25" s="380">
        <v>1910</v>
      </c>
      <c r="F25" s="433">
        <v>2341.4</v>
      </c>
      <c r="G25" s="1275">
        <v>2341</v>
      </c>
      <c r="H25" s="460">
        <f t="shared" si="2"/>
        <v>122.56544502617801</v>
      </c>
      <c r="I25" s="456">
        <f t="shared" si="3"/>
        <v>99.982916203980523</v>
      </c>
    </row>
    <row r="26" spans="1:9">
      <c r="A26" s="172"/>
      <c r="B26" s="291" t="s">
        <v>94</v>
      </c>
      <c r="C26" s="295" t="s">
        <v>95</v>
      </c>
      <c r="D26" s="170" t="s">
        <v>75</v>
      </c>
      <c r="E26" s="380">
        <v>1690</v>
      </c>
      <c r="F26" s="433">
        <v>1794.4</v>
      </c>
      <c r="G26" s="1275">
        <v>1794</v>
      </c>
      <c r="H26" s="460">
        <f t="shared" si="2"/>
        <v>106.15384615384616</v>
      </c>
      <c r="I26" s="456">
        <f t="shared" si="3"/>
        <v>99.977708426214889</v>
      </c>
    </row>
    <row r="27" spans="1:9">
      <c r="A27" s="172"/>
      <c r="B27" s="291" t="s">
        <v>96</v>
      </c>
      <c r="C27" s="295" t="s">
        <v>97</v>
      </c>
      <c r="D27" s="170" t="s">
        <v>75</v>
      </c>
      <c r="E27" s="380">
        <v>1820</v>
      </c>
      <c r="F27" s="433">
        <v>2057.1</v>
      </c>
      <c r="G27" s="1275">
        <v>2057</v>
      </c>
      <c r="H27" s="460">
        <f t="shared" si="2"/>
        <v>113.02197802197801</v>
      </c>
      <c r="I27" s="456">
        <f t="shared" si="3"/>
        <v>99.995138787613641</v>
      </c>
    </row>
    <row r="28" spans="1:9">
      <c r="A28" s="172"/>
      <c r="B28" s="291" t="s">
        <v>98</v>
      </c>
      <c r="C28" s="295" t="s">
        <v>99</v>
      </c>
      <c r="D28" s="170" t="s">
        <v>75</v>
      </c>
      <c r="E28" s="380">
        <v>1610</v>
      </c>
      <c r="F28" s="433">
        <v>1681</v>
      </c>
      <c r="G28" s="1275">
        <v>1681</v>
      </c>
      <c r="H28" s="460">
        <f t="shared" si="2"/>
        <v>104.40993788819877</v>
      </c>
      <c r="I28" s="456">
        <f t="shared" si="3"/>
        <v>100</v>
      </c>
    </row>
    <row r="29" spans="1:9">
      <c r="A29" s="172"/>
      <c r="B29" s="291" t="s">
        <v>100</v>
      </c>
      <c r="C29" s="295" t="s">
        <v>101</v>
      </c>
      <c r="D29" s="170" t="s">
        <v>75</v>
      </c>
      <c r="E29" s="380">
        <v>1680</v>
      </c>
      <c r="F29" s="433">
        <v>1955.6</v>
      </c>
      <c r="G29" s="1275">
        <v>1956</v>
      </c>
      <c r="H29" s="460">
        <f t="shared" si="2"/>
        <v>116.42857142857143</v>
      </c>
      <c r="I29" s="456">
        <f t="shared" si="3"/>
        <v>100.02045408058908</v>
      </c>
    </row>
    <row r="30" spans="1:9">
      <c r="A30" s="172"/>
      <c r="B30" s="291" t="s">
        <v>102</v>
      </c>
      <c r="C30" s="295" t="s">
        <v>103</v>
      </c>
      <c r="D30" s="170" t="s">
        <v>75</v>
      </c>
      <c r="E30" s="380">
        <v>2660</v>
      </c>
      <c r="F30" s="433">
        <v>2971.2</v>
      </c>
      <c r="G30" s="1275">
        <v>2971</v>
      </c>
      <c r="H30" s="460">
        <f t="shared" si="2"/>
        <v>111.69172932330827</v>
      </c>
      <c r="I30" s="456">
        <f t="shared" si="3"/>
        <v>99.993268712977923</v>
      </c>
    </row>
    <row r="31" spans="1:9">
      <c r="A31" s="172"/>
      <c r="B31" s="291" t="s">
        <v>104</v>
      </c>
      <c r="C31" s="295" t="s">
        <v>105</v>
      </c>
      <c r="D31" s="170" t="s">
        <v>75</v>
      </c>
      <c r="E31" s="380">
        <v>2040</v>
      </c>
      <c r="F31" s="433">
        <v>2308.5</v>
      </c>
      <c r="G31" s="1275">
        <v>2309</v>
      </c>
      <c r="H31" s="460">
        <f t="shared" si="2"/>
        <v>113.18627450980392</v>
      </c>
      <c r="I31" s="456">
        <f t="shared" si="3"/>
        <v>100.02165908598657</v>
      </c>
    </row>
    <row r="32" spans="1:9">
      <c r="A32" s="172"/>
      <c r="B32" s="291" t="s">
        <v>106</v>
      </c>
      <c r="C32" s="295" t="s">
        <v>107</v>
      </c>
      <c r="D32" s="170" t="s">
        <v>75</v>
      </c>
      <c r="E32" s="380">
        <v>2145</v>
      </c>
      <c r="F32" s="433">
        <v>2427.6</v>
      </c>
      <c r="G32" s="1275">
        <v>2428</v>
      </c>
      <c r="H32" s="460">
        <f t="shared" si="2"/>
        <v>113.1934731934732</v>
      </c>
      <c r="I32" s="456">
        <f t="shared" si="3"/>
        <v>100.01647717910693</v>
      </c>
    </row>
    <row r="33" spans="1:9">
      <c r="A33" s="172"/>
      <c r="B33" s="264" t="s">
        <v>108</v>
      </c>
      <c r="C33" s="295" t="s">
        <v>109</v>
      </c>
      <c r="D33" s="170" t="s">
        <v>75</v>
      </c>
      <c r="E33" s="380">
        <v>2750</v>
      </c>
      <c r="F33" s="433">
        <v>3339.6</v>
      </c>
      <c r="G33" s="1275">
        <v>3339</v>
      </c>
      <c r="H33" s="503">
        <f t="shared" si="2"/>
        <v>121.41818181818182</v>
      </c>
      <c r="I33" s="504">
        <f t="shared" si="3"/>
        <v>99.982033776500174</v>
      </c>
    </row>
    <row r="34" spans="1:9">
      <c r="A34" s="312"/>
      <c r="B34" s="313"/>
      <c r="C34" s="268" t="s">
        <v>110</v>
      </c>
      <c r="D34" s="314"/>
      <c r="E34" s="646">
        <f>SUM(E35:E49)</f>
        <v>88459</v>
      </c>
      <c r="F34" s="647">
        <f t="shared" ref="F34:G34" si="4">SUM(F35:F49)</f>
        <v>111288.59999999998</v>
      </c>
      <c r="G34" s="158">
        <f t="shared" si="4"/>
        <v>106531</v>
      </c>
      <c r="H34" s="648">
        <f t="shared" si="2"/>
        <v>120.42980363784352</v>
      </c>
      <c r="I34" s="649">
        <f t="shared" si="3"/>
        <v>95.724988902726807</v>
      </c>
    </row>
    <row r="35" spans="1:9">
      <c r="A35" s="299"/>
      <c r="B35" s="300" t="s">
        <v>111</v>
      </c>
      <c r="C35" s="292" t="s">
        <v>112</v>
      </c>
      <c r="D35" s="171" t="s">
        <v>113</v>
      </c>
      <c r="E35" s="309">
        <v>5200</v>
      </c>
      <c r="F35" s="508">
        <v>5645.8</v>
      </c>
      <c r="G35" s="1276">
        <v>5646</v>
      </c>
      <c r="H35" s="497">
        <f t="shared" si="2"/>
        <v>108.57692307692308</v>
      </c>
      <c r="I35" s="498">
        <f t="shared" si="3"/>
        <v>100.00354245633922</v>
      </c>
    </row>
    <row r="36" spans="1:9">
      <c r="A36" s="299"/>
      <c r="B36" s="300" t="s">
        <v>114</v>
      </c>
      <c r="C36" s="292" t="s">
        <v>115</v>
      </c>
      <c r="D36" s="171" t="s">
        <v>113</v>
      </c>
      <c r="E36" s="309">
        <v>5320</v>
      </c>
      <c r="F36" s="508">
        <v>6622</v>
      </c>
      <c r="G36" s="1276">
        <v>6622</v>
      </c>
      <c r="H36" s="497">
        <f t="shared" si="2"/>
        <v>124.47368421052632</v>
      </c>
      <c r="I36" s="498">
        <f t="shared" si="3"/>
        <v>100</v>
      </c>
    </row>
    <row r="37" spans="1:9">
      <c r="A37" s="299"/>
      <c r="B37" s="300" t="s">
        <v>116</v>
      </c>
      <c r="C37" s="292" t="s">
        <v>117</v>
      </c>
      <c r="D37" s="171" t="s">
        <v>113</v>
      </c>
      <c r="E37" s="309">
        <v>4500</v>
      </c>
      <c r="F37" s="508">
        <f>5218.7+3000</f>
        <v>8218.7000000000007</v>
      </c>
      <c r="G37" s="1276">
        <v>5219</v>
      </c>
      <c r="H37" s="497">
        <f t="shared" si="2"/>
        <v>115.97777777777777</v>
      </c>
      <c r="I37" s="498">
        <f t="shared" si="3"/>
        <v>63.501527005487482</v>
      </c>
    </row>
    <row r="38" spans="1:9">
      <c r="A38" s="299"/>
      <c r="B38" s="300" t="s">
        <v>118</v>
      </c>
      <c r="C38" s="292" t="s">
        <v>119</v>
      </c>
      <c r="D38" s="171" t="s">
        <v>113</v>
      </c>
      <c r="E38" s="309">
        <v>3776</v>
      </c>
      <c r="F38" s="508">
        <f>4766.4+1253</f>
        <v>6019.4</v>
      </c>
      <c r="G38" s="1276">
        <v>4265</v>
      </c>
      <c r="H38" s="497">
        <f t="shared" si="2"/>
        <v>112.95021186440677</v>
      </c>
      <c r="I38" s="498">
        <f t="shared" si="3"/>
        <v>70.854237963916674</v>
      </c>
    </row>
    <row r="39" spans="1:9">
      <c r="A39" s="299"/>
      <c r="B39" s="300" t="s">
        <v>120</v>
      </c>
      <c r="C39" s="292" t="s">
        <v>121</v>
      </c>
      <c r="D39" s="171" t="s">
        <v>113</v>
      </c>
      <c r="E39" s="309">
        <v>8126</v>
      </c>
      <c r="F39" s="508">
        <v>10605.3</v>
      </c>
      <c r="G39" s="1276">
        <v>10605</v>
      </c>
      <c r="H39" s="497">
        <f t="shared" si="2"/>
        <v>130.50701452128968</v>
      </c>
      <c r="I39" s="498">
        <f t="shared" si="3"/>
        <v>99.997171225707902</v>
      </c>
    </row>
    <row r="40" spans="1:9">
      <c r="A40" s="299"/>
      <c r="B40" s="300" t="s">
        <v>122</v>
      </c>
      <c r="C40" s="292" t="s">
        <v>123</v>
      </c>
      <c r="D40" s="171" t="s">
        <v>113</v>
      </c>
      <c r="E40" s="309">
        <v>3700</v>
      </c>
      <c r="F40" s="508">
        <v>4465.5</v>
      </c>
      <c r="G40" s="1276">
        <v>4465</v>
      </c>
      <c r="H40" s="497">
        <f t="shared" si="2"/>
        <v>120.67567567567568</v>
      </c>
      <c r="I40" s="498">
        <f t="shared" si="3"/>
        <v>99.988803045571601</v>
      </c>
    </row>
    <row r="41" spans="1:9">
      <c r="A41" s="299"/>
      <c r="B41" s="300" t="s">
        <v>124</v>
      </c>
      <c r="C41" s="292" t="s">
        <v>363</v>
      </c>
      <c r="D41" s="171" t="s">
        <v>113</v>
      </c>
      <c r="E41" s="309">
        <v>5870</v>
      </c>
      <c r="F41" s="508">
        <v>8275.7000000000007</v>
      </c>
      <c r="G41" s="1276">
        <v>8275</v>
      </c>
      <c r="H41" s="497">
        <f t="shared" si="2"/>
        <v>140.97103918228279</v>
      </c>
      <c r="I41" s="498">
        <f t="shared" si="3"/>
        <v>99.991541501021047</v>
      </c>
    </row>
    <row r="42" spans="1:9">
      <c r="A42" s="299"/>
      <c r="B42" s="300" t="s">
        <v>125</v>
      </c>
      <c r="C42" s="292" t="s">
        <v>126</v>
      </c>
      <c r="D42" s="171" t="s">
        <v>113</v>
      </c>
      <c r="E42" s="309">
        <v>6291</v>
      </c>
      <c r="F42" s="508">
        <v>6778.5</v>
      </c>
      <c r="G42" s="1276">
        <v>6777</v>
      </c>
      <c r="H42" s="497">
        <f t="shared" si="2"/>
        <v>107.72532188841201</v>
      </c>
      <c r="I42" s="498">
        <f t="shared" si="3"/>
        <v>99.977871210444789</v>
      </c>
    </row>
    <row r="43" spans="1:9">
      <c r="A43" s="299"/>
      <c r="B43" s="300" t="s">
        <v>127</v>
      </c>
      <c r="C43" s="292" t="s">
        <v>128</v>
      </c>
      <c r="D43" s="171" t="s">
        <v>113</v>
      </c>
      <c r="E43" s="309">
        <v>4815</v>
      </c>
      <c r="F43" s="508">
        <v>5131.8999999999996</v>
      </c>
      <c r="G43" s="1276">
        <v>5132</v>
      </c>
      <c r="H43" s="497">
        <f t="shared" si="2"/>
        <v>106.58359293873312</v>
      </c>
      <c r="I43" s="498">
        <f t="shared" si="3"/>
        <v>100.00194859603657</v>
      </c>
    </row>
    <row r="44" spans="1:9">
      <c r="A44" s="299"/>
      <c r="B44" s="300" t="s">
        <v>129</v>
      </c>
      <c r="C44" s="292" t="s">
        <v>130</v>
      </c>
      <c r="D44" s="171" t="s">
        <v>113</v>
      </c>
      <c r="E44" s="309">
        <v>4740</v>
      </c>
      <c r="F44" s="508">
        <v>5510.9</v>
      </c>
      <c r="G44" s="1276">
        <v>5511</v>
      </c>
      <c r="H44" s="497">
        <f t="shared" si="2"/>
        <v>116.26582278481013</v>
      </c>
      <c r="I44" s="498">
        <f t="shared" si="3"/>
        <v>100.00181458563937</v>
      </c>
    </row>
    <row r="45" spans="1:9">
      <c r="A45" s="299"/>
      <c r="B45" s="300" t="s">
        <v>131</v>
      </c>
      <c r="C45" s="292" t="s">
        <v>132</v>
      </c>
      <c r="D45" s="171" t="s">
        <v>113</v>
      </c>
      <c r="E45" s="309">
        <v>5800</v>
      </c>
      <c r="F45" s="508">
        <v>7362.9</v>
      </c>
      <c r="G45" s="1276">
        <v>7363</v>
      </c>
      <c r="H45" s="497">
        <f t="shared" si="2"/>
        <v>126.94827586206895</v>
      </c>
      <c r="I45" s="498">
        <f t="shared" si="3"/>
        <v>100.00135816050741</v>
      </c>
    </row>
    <row r="46" spans="1:9" ht="15" customHeight="1">
      <c r="A46" s="299"/>
      <c r="B46" s="300" t="s">
        <v>133</v>
      </c>
      <c r="C46" s="292" t="s">
        <v>134</v>
      </c>
      <c r="D46" s="171" t="s">
        <v>113</v>
      </c>
      <c r="E46" s="309">
        <v>3961</v>
      </c>
      <c r="F46" s="508">
        <f>4258.4+4259</f>
        <v>8517.4</v>
      </c>
      <c r="G46" s="1276">
        <f>4258+2200+2059</f>
        <v>8517</v>
      </c>
      <c r="H46" s="497">
        <f t="shared" si="2"/>
        <v>215.02145922746783</v>
      </c>
      <c r="I46" s="498">
        <f t="shared" si="3"/>
        <v>99.995303731185587</v>
      </c>
    </row>
    <row r="47" spans="1:9" ht="15" customHeight="1">
      <c r="A47" s="299"/>
      <c r="B47" s="300" t="s">
        <v>135</v>
      </c>
      <c r="C47" s="292" t="s">
        <v>136</v>
      </c>
      <c r="D47" s="171" t="s">
        <v>113</v>
      </c>
      <c r="E47" s="309">
        <v>8060</v>
      </c>
      <c r="F47" s="508">
        <v>8453</v>
      </c>
      <c r="G47" s="1276">
        <v>8453</v>
      </c>
      <c r="H47" s="497">
        <f t="shared" si="2"/>
        <v>104.8759305210918</v>
      </c>
      <c r="I47" s="498">
        <f t="shared" si="3"/>
        <v>100</v>
      </c>
    </row>
    <row r="48" spans="1:9" ht="15" customHeight="1">
      <c r="A48" s="299"/>
      <c r="B48" s="300" t="s">
        <v>137</v>
      </c>
      <c r="C48" s="292" t="s">
        <v>138</v>
      </c>
      <c r="D48" s="171" t="s">
        <v>113</v>
      </c>
      <c r="E48" s="309">
        <v>9500</v>
      </c>
      <c r="F48" s="508">
        <v>10302.200000000001</v>
      </c>
      <c r="G48" s="1276">
        <v>10302</v>
      </c>
      <c r="H48" s="497">
        <f t="shared" si="2"/>
        <v>108.4421052631579</v>
      </c>
      <c r="I48" s="498">
        <f t="shared" si="3"/>
        <v>99.998058667080812</v>
      </c>
    </row>
    <row r="49" spans="1:9" ht="15.75" thickBot="1">
      <c r="A49" s="650"/>
      <c r="B49" s="651" t="s">
        <v>139</v>
      </c>
      <c r="C49" s="652" t="s">
        <v>140</v>
      </c>
      <c r="D49" s="653" t="s">
        <v>113</v>
      </c>
      <c r="E49" s="654">
        <v>8800</v>
      </c>
      <c r="F49" s="655">
        <v>9379.4</v>
      </c>
      <c r="G49" s="1277">
        <v>9379</v>
      </c>
      <c r="H49" s="656">
        <f t="shared" si="2"/>
        <v>106.57954545454544</v>
      </c>
      <c r="I49" s="657">
        <f t="shared" si="3"/>
        <v>99.995735334882824</v>
      </c>
    </row>
    <row r="50" spans="1:9">
      <c r="A50" s="658"/>
      <c r="B50" s="659"/>
      <c r="C50" s="660"/>
      <c r="D50" s="661"/>
      <c r="E50" s="662"/>
      <c r="F50" s="663"/>
      <c r="G50" s="664"/>
      <c r="H50" s="665"/>
      <c r="I50" s="665"/>
    </row>
    <row r="51" spans="1:9">
      <c r="A51" s="666"/>
      <c r="B51" s="667"/>
      <c r="C51" s="668"/>
      <c r="D51" s="669"/>
      <c r="E51" s="670"/>
      <c r="F51" s="671"/>
      <c r="G51" s="672"/>
      <c r="H51" s="673"/>
      <c r="I51" s="673"/>
    </row>
    <row r="52" spans="1:9">
      <c r="A52" s="666"/>
      <c r="B52" s="667"/>
      <c r="C52" s="668"/>
      <c r="D52" s="669"/>
      <c r="E52" s="670"/>
      <c r="F52" s="671"/>
      <c r="G52" s="672"/>
      <c r="H52" s="673"/>
      <c r="I52" s="673"/>
    </row>
    <row r="53" spans="1:9">
      <c r="A53" s="666"/>
      <c r="B53" s="667"/>
      <c r="C53" s="668"/>
      <c r="D53" s="669"/>
      <c r="E53" s="670"/>
      <c r="F53" s="671"/>
      <c r="G53" s="672"/>
      <c r="H53" s="673"/>
      <c r="I53" s="673"/>
    </row>
    <row r="54" spans="1:9">
      <c r="A54" s="666"/>
      <c r="B54" s="667"/>
      <c r="C54" s="668"/>
      <c r="D54" s="669"/>
      <c r="E54" s="670"/>
      <c r="F54" s="671"/>
      <c r="G54" s="672"/>
      <c r="H54" s="673"/>
      <c r="I54" s="673"/>
    </row>
    <row r="55" spans="1:9">
      <c r="A55" s="666"/>
      <c r="B55" s="667"/>
      <c r="C55" s="668"/>
      <c r="D55" s="669"/>
      <c r="E55" s="670"/>
      <c r="F55" s="671"/>
      <c r="G55" s="672"/>
      <c r="H55" s="673"/>
      <c r="I55" s="673"/>
    </row>
    <row r="56" spans="1:9">
      <c r="A56" s="666"/>
      <c r="B56" s="667"/>
      <c r="C56" s="668"/>
      <c r="D56" s="669"/>
      <c r="E56" s="670"/>
      <c r="F56" s="671"/>
      <c r="G56" s="672"/>
      <c r="H56" s="673"/>
      <c r="I56" s="673"/>
    </row>
    <row r="57" spans="1:9">
      <c r="A57" s="666"/>
      <c r="B57" s="667"/>
      <c r="C57" s="668"/>
      <c r="D57" s="669"/>
      <c r="E57" s="670"/>
      <c r="F57" s="671"/>
      <c r="G57" s="672"/>
      <c r="H57" s="673"/>
      <c r="I57" s="673"/>
    </row>
    <row r="58" spans="1:9">
      <c r="A58" s="666"/>
      <c r="B58" s="667"/>
      <c r="C58" s="668"/>
      <c r="D58" s="669"/>
      <c r="E58" s="670"/>
      <c r="F58" s="671"/>
      <c r="G58" s="672"/>
      <c r="H58" s="673"/>
      <c r="I58" s="673"/>
    </row>
    <row r="59" spans="1:9" ht="15.75" thickBot="1">
      <c r="A59" s="674"/>
      <c r="B59" s="675"/>
      <c r="C59" s="676"/>
      <c r="D59" s="677"/>
      <c r="E59" s="678"/>
      <c r="F59" s="679"/>
      <c r="G59" s="680"/>
      <c r="H59" s="681"/>
      <c r="I59" s="124" t="s">
        <v>615</v>
      </c>
    </row>
    <row r="60" spans="1:9">
      <c r="A60" s="27" t="s">
        <v>6</v>
      </c>
      <c r="B60" s="28" t="s">
        <v>7</v>
      </c>
      <c r="C60" s="29" t="s">
        <v>8</v>
      </c>
      <c r="D60" s="30"/>
      <c r="E60" s="17" t="s">
        <v>9</v>
      </c>
      <c r="F60" s="13" t="s">
        <v>10</v>
      </c>
      <c r="G60" s="109" t="s">
        <v>11</v>
      </c>
      <c r="H60" s="31" t="s">
        <v>67</v>
      </c>
      <c r="I60" s="32" t="s">
        <v>67</v>
      </c>
    </row>
    <row r="61" spans="1:9">
      <c r="A61" s="33" t="s">
        <v>13</v>
      </c>
      <c r="B61" s="34" t="s">
        <v>14</v>
      </c>
      <c r="C61" s="35" t="s">
        <v>15</v>
      </c>
      <c r="D61" s="36" t="s">
        <v>16</v>
      </c>
      <c r="E61" s="18" t="s">
        <v>17</v>
      </c>
      <c r="F61" s="14" t="s">
        <v>18</v>
      </c>
      <c r="G61" s="112" t="s">
        <v>561</v>
      </c>
      <c r="H61" s="37" t="s">
        <v>68</v>
      </c>
      <c r="I61" s="38" t="s">
        <v>68</v>
      </c>
    </row>
    <row r="62" spans="1:9" ht="15.75" thickBot="1">
      <c r="A62" s="39" t="s">
        <v>21</v>
      </c>
      <c r="B62" s="40" t="s">
        <v>22</v>
      </c>
      <c r="C62" s="41"/>
      <c r="D62" s="317"/>
      <c r="E62" s="19" t="s">
        <v>284</v>
      </c>
      <c r="F62" s="15" t="s">
        <v>284</v>
      </c>
      <c r="G62" s="403"/>
      <c r="H62" s="42" t="s">
        <v>19</v>
      </c>
      <c r="I62" s="43" t="s">
        <v>20</v>
      </c>
    </row>
    <row r="63" spans="1:9" ht="15.75">
      <c r="A63" s="140" t="s">
        <v>23</v>
      </c>
      <c r="B63" s="141"/>
      <c r="C63" s="141"/>
      <c r="D63" s="318"/>
      <c r="E63" s="318"/>
      <c r="F63" s="318"/>
      <c r="G63" s="406"/>
      <c r="H63" s="318"/>
      <c r="I63" s="319"/>
    </row>
    <row r="64" spans="1:9" ht="15.75">
      <c r="A64" s="167" t="s">
        <v>70</v>
      </c>
      <c r="B64" s="267"/>
      <c r="C64" s="203"/>
      <c r="D64" s="297"/>
      <c r="E64" s="190"/>
      <c r="F64" s="469"/>
      <c r="G64" s="479"/>
      <c r="H64" s="137"/>
      <c r="I64" s="138"/>
    </row>
    <row r="65" spans="1:9">
      <c r="A65" s="365"/>
      <c r="B65" s="360"/>
      <c r="C65" s="367" t="s">
        <v>141</v>
      </c>
      <c r="D65" s="363" t="s">
        <v>113</v>
      </c>
      <c r="E65" s="369">
        <v>1000</v>
      </c>
      <c r="F65" s="509">
        <v>3585.5</v>
      </c>
      <c r="G65" s="1204">
        <v>388</v>
      </c>
      <c r="H65" s="518">
        <f>G65/E65*100</f>
        <v>38.800000000000004</v>
      </c>
      <c r="I65" s="519">
        <f>G65/F65*100</f>
        <v>10.821363826523497</v>
      </c>
    </row>
    <row r="66" spans="1:9">
      <c r="A66" s="312"/>
      <c r="B66" s="366"/>
      <c r="C66" s="368"/>
      <c r="D66" s="363" t="s">
        <v>607</v>
      </c>
      <c r="E66" s="1217"/>
      <c r="F66" s="509">
        <v>142.5</v>
      </c>
      <c r="G66" s="1205">
        <v>143</v>
      </c>
      <c r="H66" s="518">
        <v>0</v>
      </c>
      <c r="I66" s="519">
        <f>G66/F66*100</f>
        <v>100.35087719298245</v>
      </c>
    </row>
    <row r="67" spans="1:9">
      <c r="A67" s="365"/>
      <c r="B67" s="360"/>
      <c r="C67" s="371" t="s">
        <v>143</v>
      </c>
      <c r="D67" s="363" t="s">
        <v>144</v>
      </c>
      <c r="E67" s="369">
        <v>1300</v>
      </c>
      <c r="F67" s="509">
        <v>900</v>
      </c>
      <c r="G67" s="682">
        <v>875</v>
      </c>
      <c r="H67" s="518">
        <f>G67/E67*100</f>
        <v>67.307692307692307</v>
      </c>
      <c r="I67" s="519">
        <f>G67/F67*100</f>
        <v>97.222222222222214</v>
      </c>
    </row>
    <row r="68" spans="1:9">
      <c r="A68" s="370"/>
      <c r="B68" s="361"/>
      <c r="C68" s="372"/>
      <c r="D68" s="305" t="s">
        <v>145</v>
      </c>
      <c r="E68" s="684"/>
      <c r="F68" s="685"/>
      <c r="G68" s="683"/>
      <c r="H68" s="137"/>
      <c r="I68" s="138"/>
    </row>
    <row r="69" spans="1:9">
      <c r="A69" s="365"/>
      <c r="B69" s="360"/>
      <c r="C69" s="371" t="s">
        <v>415</v>
      </c>
      <c r="D69" s="363" t="s">
        <v>144</v>
      </c>
      <c r="E69" s="369">
        <v>0</v>
      </c>
      <c r="F69" s="509">
        <v>15</v>
      </c>
      <c r="G69" s="682">
        <v>0</v>
      </c>
      <c r="H69" s="518">
        <v>0</v>
      </c>
      <c r="I69" s="519">
        <f>G69/F69*100</f>
        <v>0</v>
      </c>
    </row>
    <row r="70" spans="1:9">
      <c r="A70" s="312"/>
      <c r="B70" s="366"/>
      <c r="C70" s="373"/>
      <c r="D70" s="305" t="s">
        <v>416</v>
      </c>
      <c r="E70" s="686"/>
      <c r="F70" s="687"/>
      <c r="G70" s="78"/>
      <c r="H70" s="464"/>
      <c r="I70" s="465"/>
    </row>
    <row r="71" spans="1:9">
      <c r="A71" s="520"/>
      <c r="B71" s="521"/>
      <c r="C71" s="522" t="s">
        <v>459</v>
      </c>
      <c r="D71" s="377" t="s">
        <v>144</v>
      </c>
      <c r="E71" s="688">
        <v>0</v>
      </c>
      <c r="F71" s="689">
        <v>20</v>
      </c>
      <c r="G71" s="690">
        <v>20</v>
      </c>
      <c r="H71" s="518">
        <v>0</v>
      </c>
      <c r="I71" s="519">
        <f>G71/F71*100</f>
        <v>100</v>
      </c>
    </row>
    <row r="72" spans="1:9">
      <c r="A72" s="312"/>
      <c r="B72" s="366"/>
      <c r="C72" s="373"/>
      <c r="D72" s="305" t="s">
        <v>460</v>
      </c>
      <c r="E72" s="686"/>
      <c r="F72" s="687"/>
      <c r="G72" s="683"/>
      <c r="H72" s="464"/>
      <c r="I72" s="465"/>
    </row>
    <row r="73" spans="1:9">
      <c r="A73" s="520"/>
      <c r="B73" s="521"/>
      <c r="C73" s="522" t="s">
        <v>461</v>
      </c>
      <c r="D73" s="377" t="s">
        <v>462</v>
      </c>
      <c r="E73" s="688">
        <v>0</v>
      </c>
      <c r="F73" s="689">
        <v>6</v>
      </c>
      <c r="G73" s="690">
        <v>6</v>
      </c>
      <c r="H73" s="518">
        <v>0</v>
      </c>
      <c r="I73" s="519">
        <f>G73/F73*100</f>
        <v>100</v>
      </c>
    </row>
    <row r="74" spans="1:9">
      <c r="A74" s="312"/>
      <c r="B74" s="366"/>
      <c r="C74" s="373"/>
      <c r="D74" s="305" t="s">
        <v>556</v>
      </c>
      <c r="E74" s="686"/>
      <c r="F74" s="687"/>
      <c r="G74" s="683"/>
      <c r="H74" s="464"/>
      <c r="I74" s="465"/>
    </row>
    <row r="75" spans="1:9">
      <c r="A75" s="520"/>
      <c r="B75" s="521"/>
      <c r="C75" s="522" t="s">
        <v>463</v>
      </c>
      <c r="D75" s="377" t="s">
        <v>194</v>
      </c>
      <c r="E75" s="688">
        <v>0</v>
      </c>
      <c r="F75" s="689">
        <v>420</v>
      </c>
      <c r="G75" s="690">
        <v>420</v>
      </c>
      <c r="H75" s="518">
        <v>0</v>
      </c>
      <c r="I75" s="519">
        <f>G75/F75*100</f>
        <v>100</v>
      </c>
    </row>
    <row r="76" spans="1:9">
      <c r="A76" s="520"/>
      <c r="B76" s="521"/>
      <c r="C76" s="523"/>
      <c r="D76" s="524" t="s">
        <v>556</v>
      </c>
      <c r="E76" s="688"/>
      <c r="F76" s="691"/>
      <c r="G76" s="568"/>
      <c r="H76" s="502"/>
      <c r="I76" s="569"/>
    </row>
    <row r="77" spans="1:9">
      <c r="A77" s="350"/>
      <c r="B77" s="360" t="s">
        <v>146</v>
      </c>
      <c r="C77" s="362" t="s">
        <v>364</v>
      </c>
      <c r="D77" s="363" t="s">
        <v>365</v>
      </c>
      <c r="E77" s="364"/>
      <c r="F77" s="525"/>
      <c r="G77" s="471"/>
      <c r="H77" s="472"/>
      <c r="I77" s="473"/>
    </row>
    <row r="78" spans="1:9">
      <c r="A78" s="374"/>
      <c r="B78" s="375"/>
      <c r="C78" s="376" t="s">
        <v>366</v>
      </c>
      <c r="D78" s="377" t="s">
        <v>367</v>
      </c>
      <c r="E78" s="378">
        <v>49000</v>
      </c>
      <c r="F78" s="510">
        <v>74790.899999999994</v>
      </c>
      <c r="G78" s="1206">
        <v>74791</v>
      </c>
      <c r="H78" s="511">
        <f>G78/E78*100</f>
        <v>152.63469387755103</v>
      </c>
      <c r="I78" s="512">
        <f>G78/F78*100</f>
        <v>100.00013370610597</v>
      </c>
    </row>
    <row r="79" spans="1:9">
      <c r="A79" s="167"/>
      <c r="B79" s="366"/>
      <c r="C79" s="766"/>
      <c r="D79" s="305" t="s">
        <v>368</v>
      </c>
      <c r="E79" s="767"/>
      <c r="F79" s="768"/>
      <c r="G79" s="765"/>
      <c r="H79" s="464"/>
      <c r="I79" s="465"/>
    </row>
    <row r="80" spans="1:9">
      <c r="A80" s="167" t="s">
        <v>410</v>
      </c>
      <c r="B80" s="1308" t="s">
        <v>604</v>
      </c>
      <c r="C80" s="1309"/>
      <c r="D80" s="305"/>
      <c r="E80" s="311">
        <f>SUM(E81:E83)</f>
        <v>0</v>
      </c>
      <c r="F80" s="530">
        <f t="shared" ref="F80:G80" si="5">SUM(F81:F83)</f>
        <v>23550.2</v>
      </c>
      <c r="G80" s="311">
        <f t="shared" si="5"/>
        <v>12934</v>
      </c>
      <c r="H80" s="137">
        <v>0</v>
      </c>
      <c r="I80" s="138">
        <f>G80/F80*100</f>
        <v>54.920977316540828</v>
      </c>
    </row>
    <row r="81" spans="1:9">
      <c r="A81" s="167"/>
      <c r="B81" s="301"/>
      <c r="C81" s="304" t="s">
        <v>412</v>
      </c>
      <c r="D81" s="358" t="s">
        <v>411</v>
      </c>
      <c r="E81" s="310">
        <v>0</v>
      </c>
      <c r="F81" s="529">
        <v>15814.7</v>
      </c>
      <c r="G81" s="310">
        <v>9750</v>
      </c>
      <c r="H81" s="460">
        <v>0</v>
      </c>
      <c r="I81" s="456">
        <f t="shared" ref="I81:I83" si="6">G81/F81*100</f>
        <v>61.651501451181488</v>
      </c>
    </row>
    <row r="82" spans="1:9">
      <c r="A82" s="167"/>
      <c r="B82" s="301"/>
      <c r="C82" s="304" t="s">
        <v>413</v>
      </c>
      <c r="D82" s="358" t="s">
        <v>411</v>
      </c>
      <c r="E82" s="310">
        <v>0</v>
      </c>
      <c r="F82" s="529">
        <v>4555.2</v>
      </c>
      <c r="G82" s="310">
        <v>1604</v>
      </c>
      <c r="H82" s="460">
        <v>0</v>
      </c>
      <c r="I82" s="456">
        <f t="shared" si="6"/>
        <v>35.212504390586588</v>
      </c>
    </row>
    <row r="83" spans="1:9" ht="15.75" thickBot="1">
      <c r="A83" s="167"/>
      <c r="B83" s="303"/>
      <c r="C83" s="304" t="s">
        <v>414</v>
      </c>
      <c r="D83" s="302" t="s">
        <v>194</v>
      </c>
      <c r="E83" s="359">
        <v>0</v>
      </c>
      <c r="F83" s="531">
        <v>3180.3</v>
      </c>
      <c r="G83" s="1207">
        <v>1580</v>
      </c>
      <c r="H83" s="460">
        <v>0</v>
      </c>
      <c r="I83" s="456">
        <f t="shared" si="6"/>
        <v>49.680847718768668</v>
      </c>
    </row>
    <row r="84" spans="1:9" ht="16.5" thickBot="1">
      <c r="A84" s="641" t="s">
        <v>37</v>
      </c>
      <c r="B84" s="642"/>
      <c r="C84" s="642"/>
      <c r="D84" s="177"/>
      <c r="E84" s="183">
        <f>E7+E14+E80</f>
        <v>181379</v>
      </c>
      <c r="F84" s="532">
        <f>F7+F14+F80</f>
        <v>260489.09999999998</v>
      </c>
      <c r="G84" s="183">
        <f>G7+G14+G80</f>
        <v>240963</v>
      </c>
      <c r="H84" s="463">
        <f>G84/E84*100</f>
        <v>132.85055050474421</v>
      </c>
      <c r="I84" s="457">
        <f>G84/F84*100</f>
        <v>92.504062550026092</v>
      </c>
    </row>
    <row r="85" spans="1:9" ht="15.75">
      <c r="A85" s="226"/>
      <c r="B85" s="226"/>
      <c r="C85" s="226"/>
      <c r="D85" s="227"/>
      <c r="E85" s="228"/>
      <c r="F85" s="417"/>
      <c r="G85" s="418"/>
      <c r="H85" s="257"/>
      <c r="I85" s="257"/>
    </row>
    <row r="86" spans="1:9" ht="15.75">
      <c r="A86" s="226"/>
      <c r="B86" s="226"/>
      <c r="C86" s="226"/>
      <c r="D86" s="227"/>
      <c r="E86" s="228"/>
      <c r="F86" s="1220"/>
      <c r="G86" s="418"/>
      <c r="H86" s="257"/>
      <c r="I86" s="257"/>
    </row>
    <row r="87" spans="1:9" ht="15.75">
      <c r="A87" s="226"/>
      <c r="B87" s="226"/>
      <c r="C87" s="226"/>
      <c r="D87" s="227"/>
      <c r="E87" s="228"/>
      <c r="F87" s="417"/>
      <c r="G87" s="418"/>
      <c r="H87" s="257"/>
      <c r="I87" s="257"/>
    </row>
    <row r="88" spans="1:9" ht="15.75">
      <c r="A88" s="226"/>
      <c r="B88" s="226"/>
      <c r="C88" s="226"/>
      <c r="D88" s="227"/>
      <c r="E88" s="228"/>
      <c r="F88" s="417"/>
      <c r="G88" s="418"/>
      <c r="H88" s="257"/>
      <c r="I88" s="257"/>
    </row>
    <row r="89" spans="1:9" ht="15.75">
      <c r="A89" s="226"/>
      <c r="B89" s="226"/>
      <c r="C89" s="226"/>
      <c r="D89" s="227"/>
      <c r="E89" s="228"/>
      <c r="F89" s="417"/>
      <c r="G89" s="418"/>
      <c r="H89" s="257"/>
      <c r="I89" s="257"/>
    </row>
    <row r="90" spans="1:9" ht="15.75">
      <c r="A90" s="226"/>
      <c r="B90" s="226"/>
      <c r="C90" s="226"/>
      <c r="D90" s="227"/>
      <c r="E90" s="228"/>
      <c r="F90" s="417"/>
      <c r="G90" s="418"/>
      <c r="H90" s="257"/>
      <c r="I90" s="257"/>
    </row>
    <row r="91" spans="1:9" ht="15.75">
      <c r="A91" s="226"/>
      <c r="B91" s="226"/>
      <c r="C91" s="226"/>
      <c r="D91" s="227"/>
      <c r="E91" s="228"/>
      <c r="F91" s="417"/>
      <c r="G91" s="418"/>
      <c r="H91" s="257"/>
      <c r="I91" s="257"/>
    </row>
    <row r="92" spans="1:9" ht="15.75">
      <c r="A92" s="226"/>
      <c r="B92" s="226"/>
      <c r="C92" s="226"/>
      <c r="D92" s="227"/>
      <c r="E92" s="228"/>
      <c r="F92" s="417"/>
      <c r="G92" s="418"/>
      <c r="H92" s="257"/>
      <c r="I92" s="257"/>
    </row>
    <row r="93" spans="1:9" ht="15.75">
      <c r="A93" s="226"/>
      <c r="B93" s="226"/>
      <c r="C93" s="226"/>
      <c r="D93" s="227"/>
      <c r="E93" s="228"/>
      <c r="F93" s="417"/>
      <c r="G93" s="418"/>
      <c r="H93" s="257"/>
      <c r="I93" s="257"/>
    </row>
    <row r="94" spans="1:9" ht="15.75">
      <c r="A94" s="226"/>
      <c r="B94" s="226"/>
      <c r="C94" s="226"/>
      <c r="D94" s="227"/>
      <c r="E94" s="228"/>
      <c r="F94" s="417"/>
      <c r="G94" s="418"/>
      <c r="H94" s="257"/>
      <c r="I94" s="257"/>
    </row>
    <row r="95" spans="1:9" ht="15.75">
      <c r="A95" s="226"/>
      <c r="B95" s="226"/>
      <c r="C95" s="226"/>
      <c r="D95" s="227"/>
      <c r="E95" s="228"/>
      <c r="F95" s="417"/>
      <c r="G95" s="418"/>
      <c r="H95" s="257"/>
      <c r="I95" s="257"/>
    </row>
    <row r="96" spans="1:9" ht="15.75">
      <c r="A96" s="226"/>
      <c r="B96" s="226"/>
      <c r="C96" s="226"/>
      <c r="D96" s="227"/>
      <c r="E96" s="228"/>
      <c r="F96" s="417"/>
      <c r="G96" s="418"/>
      <c r="H96" s="257"/>
      <c r="I96" s="257"/>
    </row>
    <row r="97" spans="1:9" ht="15.75">
      <c r="A97" s="226"/>
      <c r="B97" s="226"/>
      <c r="C97" s="226"/>
      <c r="D97" s="227"/>
      <c r="E97" s="228"/>
      <c r="F97" s="417"/>
      <c r="G97" s="418"/>
      <c r="H97" s="257"/>
      <c r="I97" s="257"/>
    </row>
    <row r="98" spans="1:9" ht="15.75">
      <c r="A98" s="226"/>
      <c r="B98" s="226"/>
      <c r="C98" s="226"/>
      <c r="D98" s="227"/>
      <c r="E98" s="228"/>
      <c r="F98" s="417"/>
      <c r="G98" s="418"/>
      <c r="H98" s="257"/>
      <c r="I98" s="257"/>
    </row>
    <row r="99" spans="1:9" ht="15.75">
      <c r="A99" s="226"/>
      <c r="B99" s="226"/>
      <c r="C99" s="226"/>
      <c r="D99" s="227"/>
      <c r="E99" s="228"/>
      <c r="F99" s="417"/>
      <c r="G99" s="418"/>
      <c r="H99" s="257"/>
      <c r="I99" s="257"/>
    </row>
    <row r="100" spans="1:9" ht="15.75">
      <c r="A100" s="226"/>
      <c r="B100" s="226"/>
      <c r="C100" s="226"/>
      <c r="D100" s="227"/>
      <c r="E100" s="228"/>
      <c r="F100" s="417"/>
      <c r="G100" s="418"/>
      <c r="H100" s="257"/>
      <c r="I100" s="257"/>
    </row>
    <row r="101" spans="1:9" ht="15.75">
      <c r="A101" s="226"/>
      <c r="B101" s="226"/>
      <c r="C101" s="226"/>
      <c r="D101" s="227"/>
      <c r="E101" s="228"/>
      <c r="F101" s="417"/>
      <c r="G101" s="418"/>
      <c r="H101" s="257"/>
      <c r="I101" s="257"/>
    </row>
    <row r="102" spans="1:9" ht="15.75">
      <c r="A102" s="226"/>
      <c r="B102" s="226"/>
      <c r="C102" s="226"/>
      <c r="D102" s="227"/>
      <c r="E102" s="228"/>
      <c r="F102" s="417"/>
      <c r="G102" s="418"/>
      <c r="H102" s="257"/>
      <c r="I102" s="257"/>
    </row>
    <row r="103" spans="1:9" ht="15.75">
      <c r="A103" s="226"/>
      <c r="B103" s="226"/>
      <c r="C103" s="226"/>
      <c r="D103" s="227"/>
      <c r="E103" s="228"/>
      <c r="F103" s="417"/>
      <c r="G103" s="418"/>
      <c r="H103" s="257"/>
      <c r="I103" s="257"/>
    </row>
    <row r="104" spans="1:9" ht="15.75">
      <c r="A104" s="226"/>
      <c r="B104" s="226"/>
      <c r="C104" s="226"/>
      <c r="D104" s="227"/>
      <c r="E104" s="228"/>
      <c r="F104" s="417"/>
      <c r="G104" s="418"/>
      <c r="H104" s="257"/>
      <c r="I104" s="257"/>
    </row>
    <row r="105" spans="1:9" ht="15.75">
      <c r="A105" s="1223"/>
      <c r="B105" s="1223"/>
      <c r="C105" s="1223"/>
      <c r="D105" s="227"/>
      <c r="E105" s="228"/>
      <c r="F105" s="417"/>
      <c r="G105" s="418"/>
      <c r="H105" s="257"/>
      <c r="I105" s="257"/>
    </row>
    <row r="106" spans="1:9" ht="15.75">
      <c r="A106" s="1223"/>
      <c r="B106" s="1223"/>
      <c r="C106" s="1223"/>
      <c r="D106" s="227"/>
      <c r="E106" s="228"/>
      <c r="F106" s="417"/>
      <c r="G106" s="418"/>
      <c r="H106" s="257"/>
      <c r="I106" s="257"/>
    </row>
    <row r="107" spans="1:9" ht="15.75">
      <c r="A107" s="1223"/>
      <c r="B107" s="1223"/>
      <c r="C107" s="1223"/>
      <c r="D107" s="227"/>
      <c r="E107" s="228"/>
      <c r="F107" s="417"/>
      <c r="G107" s="418"/>
      <c r="H107" s="257"/>
      <c r="I107" s="257"/>
    </row>
    <row r="108" spans="1:9" ht="15.75">
      <c r="A108" s="1223"/>
      <c r="B108" s="1223"/>
      <c r="C108" s="1223"/>
      <c r="D108" s="227"/>
      <c r="E108" s="228"/>
      <c r="F108" s="417"/>
      <c r="G108" s="418"/>
      <c r="H108" s="257"/>
      <c r="I108" s="257"/>
    </row>
    <row r="109" spans="1:9" ht="15.75">
      <c r="A109" s="1223"/>
      <c r="B109" s="1223"/>
      <c r="C109" s="1223"/>
      <c r="D109" s="227"/>
      <c r="E109" s="228"/>
      <c r="F109" s="417"/>
      <c r="G109" s="418"/>
      <c r="H109" s="257"/>
      <c r="I109" s="257"/>
    </row>
    <row r="110" spans="1:9" ht="15.75">
      <c r="A110" s="226"/>
      <c r="B110" s="226"/>
      <c r="C110" s="226"/>
      <c r="D110" s="227"/>
      <c r="E110" s="228"/>
      <c r="F110" s="417"/>
      <c r="G110" s="418"/>
      <c r="H110" s="257"/>
      <c r="I110" s="257"/>
    </row>
    <row r="111" spans="1:9" ht="15.75">
      <c r="A111" s="226"/>
      <c r="B111" s="226"/>
      <c r="C111" s="226"/>
      <c r="D111" s="227"/>
      <c r="E111" s="228"/>
      <c r="F111" s="417"/>
      <c r="G111" s="418"/>
      <c r="H111" s="257"/>
      <c r="I111" s="257"/>
    </row>
    <row r="112" spans="1:9" ht="15.75">
      <c r="A112" s="226"/>
      <c r="B112" s="226"/>
      <c r="C112" s="226"/>
      <c r="D112" s="227"/>
      <c r="E112" s="228"/>
      <c r="F112" s="417"/>
      <c r="G112" s="418"/>
      <c r="H112" s="257"/>
      <c r="I112" s="257"/>
    </row>
    <row r="113" spans="1:9" ht="15.75">
      <c r="A113" s="1223"/>
      <c r="B113" s="1223"/>
      <c r="C113" s="1223"/>
      <c r="D113" s="227"/>
      <c r="E113" s="228"/>
      <c r="F113" s="417"/>
      <c r="G113" s="418"/>
      <c r="H113" s="257"/>
      <c r="I113" s="257"/>
    </row>
    <row r="114" spans="1:9" ht="15.75">
      <c r="A114" s="226"/>
      <c r="B114" s="226"/>
      <c r="C114" s="226"/>
      <c r="D114" s="227"/>
      <c r="E114" s="228"/>
      <c r="F114" s="417"/>
      <c r="G114" s="418"/>
      <c r="H114" s="257"/>
      <c r="I114" s="257"/>
    </row>
    <row r="115" spans="1:9" ht="15" customHeight="1" thickBot="1">
      <c r="A115" s="80"/>
      <c r="B115" s="133"/>
      <c r="C115" s="132"/>
      <c r="D115" s="131"/>
      <c r="E115" s="129"/>
      <c r="F115" s="130"/>
      <c r="G115" s="409"/>
      <c r="H115" s="128"/>
      <c r="I115" s="124" t="s">
        <v>616</v>
      </c>
    </row>
    <row r="116" spans="1:9" ht="15" customHeight="1">
      <c r="A116" s="44" t="s">
        <v>6</v>
      </c>
      <c r="B116" s="45" t="s">
        <v>7</v>
      </c>
      <c r="C116" s="46" t="s">
        <v>8</v>
      </c>
      <c r="D116" s="47"/>
      <c r="E116" s="17" t="s">
        <v>9</v>
      </c>
      <c r="F116" s="13" t="s">
        <v>10</v>
      </c>
      <c r="G116" s="109" t="s">
        <v>11</v>
      </c>
      <c r="H116" s="31" t="s">
        <v>67</v>
      </c>
      <c r="I116" s="32" t="s">
        <v>67</v>
      </c>
    </row>
    <row r="117" spans="1:9" ht="15" customHeight="1">
      <c r="A117" s="48" t="s">
        <v>13</v>
      </c>
      <c r="B117" s="49" t="s">
        <v>14</v>
      </c>
      <c r="C117" s="50" t="s">
        <v>15</v>
      </c>
      <c r="D117" s="51" t="s">
        <v>16</v>
      </c>
      <c r="E117" s="18" t="s">
        <v>17</v>
      </c>
      <c r="F117" s="14" t="s">
        <v>18</v>
      </c>
      <c r="G117" s="112" t="s">
        <v>561</v>
      </c>
      <c r="H117" s="37" t="s">
        <v>68</v>
      </c>
      <c r="I117" s="38" t="s">
        <v>68</v>
      </c>
    </row>
    <row r="118" spans="1:9" ht="15" customHeight="1" thickBot="1">
      <c r="A118" s="52" t="s">
        <v>21</v>
      </c>
      <c r="B118" s="53" t="s">
        <v>22</v>
      </c>
      <c r="C118" s="54"/>
      <c r="D118" s="55"/>
      <c r="E118" s="19" t="s">
        <v>284</v>
      </c>
      <c r="F118" s="15" t="s">
        <v>284</v>
      </c>
      <c r="G118" s="403"/>
      <c r="H118" s="42" t="s">
        <v>19</v>
      </c>
      <c r="I118" s="43" t="s">
        <v>20</v>
      </c>
    </row>
    <row r="119" spans="1:9" ht="15.75">
      <c r="A119" s="1310" t="s">
        <v>53</v>
      </c>
      <c r="B119" s="1311"/>
      <c r="C119" s="1312"/>
      <c r="D119" s="163"/>
      <c r="E119" s="288"/>
      <c r="F119" s="16"/>
      <c r="G119" s="390"/>
      <c r="H119" s="16"/>
      <c r="I119" s="65"/>
    </row>
    <row r="120" spans="1:9" ht="15.75">
      <c r="A120" s="161" t="s">
        <v>369</v>
      </c>
      <c r="B120" s="162" t="s">
        <v>631</v>
      </c>
      <c r="C120" s="644"/>
      <c r="D120" s="163"/>
      <c r="E120" s="180">
        <f>SUM(E122:E125)</f>
        <v>2885</v>
      </c>
      <c r="F120" s="500">
        <f>SUM(F122:F125)</f>
        <v>90180.7</v>
      </c>
      <c r="G120" s="501">
        <f>SUM(G122:G125)</f>
        <v>42312</v>
      </c>
      <c r="H120" s="137">
        <f>G120/E120*100</f>
        <v>1466.6204506065858</v>
      </c>
      <c r="I120" s="138">
        <f>G120/F120*100</f>
        <v>46.919130146472583</v>
      </c>
    </row>
    <row r="121" spans="1:9">
      <c r="A121" s="161"/>
      <c r="B121" s="162"/>
      <c r="C121" s="152" t="s">
        <v>628</v>
      </c>
      <c r="D121" s="152"/>
      <c r="E121" s="631"/>
      <c r="F121" s="632"/>
      <c r="G121" s="633"/>
      <c r="H121" s="634"/>
      <c r="I121" s="138"/>
    </row>
    <row r="122" spans="1:9" ht="15.75">
      <c r="A122" s="643"/>
      <c r="B122" s="164"/>
      <c r="C122" s="165" t="s">
        <v>370</v>
      </c>
      <c r="D122" s="166" t="s">
        <v>113</v>
      </c>
      <c r="E122" s="181">
        <v>2800</v>
      </c>
      <c r="F122" s="807">
        <v>0</v>
      </c>
      <c r="G122" s="593">
        <v>0</v>
      </c>
      <c r="H122" s="460">
        <f t="shared" ref="H122:H125" si="7">G122/E122*100</f>
        <v>0</v>
      </c>
      <c r="I122" s="456">
        <v>0</v>
      </c>
    </row>
    <row r="123" spans="1:9" ht="15" customHeight="1">
      <c r="A123" s="643"/>
      <c r="B123" s="164"/>
      <c r="C123" s="165" t="s">
        <v>371</v>
      </c>
      <c r="D123" s="166" t="s">
        <v>75</v>
      </c>
      <c r="E123" s="181">
        <v>30</v>
      </c>
      <c r="F123" s="807">
        <v>30061.5</v>
      </c>
      <c r="G123" s="808">
        <v>13876</v>
      </c>
      <c r="H123" s="460">
        <f t="shared" si="7"/>
        <v>46253.333333333336</v>
      </c>
      <c r="I123" s="456">
        <f t="shared" ref="I123:I133" si="8">G123/F123*100</f>
        <v>46.158707981970295</v>
      </c>
    </row>
    <row r="124" spans="1:9" ht="15.75">
      <c r="A124" s="643"/>
      <c r="B124" s="164"/>
      <c r="C124" s="165" t="s">
        <v>372</v>
      </c>
      <c r="D124" s="166" t="s">
        <v>75</v>
      </c>
      <c r="E124" s="181">
        <v>30</v>
      </c>
      <c r="F124" s="807">
        <v>33806.9</v>
      </c>
      <c r="G124" s="808">
        <v>14490</v>
      </c>
      <c r="H124" s="460">
        <f t="shared" si="7"/>
        <v>48300</v>
      </c>
      <c r="I124" s="456">
        <f t="shared" si="8"/>
        <v>42.861072739588664</v>
      </c>
    </row>
    <row r="125" spans="1:9" ht="15.75">
      <c r="A125" s="643"/>
      <c r="B125" s="164"/>
      <c r="C125" s="165" t="s">
        <v>373</v>
      </c>
      <c r="D125" s="166" t="s">
        <v>75</v>
      </c>
      <c r="E125" s="181">
        <v>25</v>
      </c>
      <c r="F125" s="807">
        <v>26312.3</v>
      </c>
      <c r="G125" s="808">
        <v>13946</v>
      </c>
      <c r="H125" s="460">
        <f t="shared" si="7"/>
        <v>55784</v>
      </c>
      <c r="I125" s="456">
        <f t="shared" si="8"/>
        <v>53.001828042398422</v>
      </c>
    </row>
    <row r="126" spans="1:9">
      <c r="A126" s="161" t="s">
        <v>502</v>
      </c>
      <c r="B126" s="1313" t="s">
        <v>298</v>
      </c>
      <c r="C126" s="1314"/>
      <c r="D126" s="166"/>
      <c r="E126" s="1218">
        <f xml:space="preserve"> SUM(E127:E133)</f>
        <v>0</v>
      </c>
      <c r="F126" s="1221">
        <f xml:space="preserve"> SUM(F127:F133)</f>
        <v>2762</v>
      </c>
      <c r="G126" s="1222">
        <f>SUM(G127:G133)</f>
        <v>832</v>
      </c>
      <c r="H126" s="137">
        <v>0</v>
      </c>
      <c r="I126" s="517">
        <f t="shared" si="8"/>
        <v>30.123099203475746</v>
      </c>
    </row>
    <row r="127" spans="1:9">
      <c r="A127" s="161"/>
      <c r="B127" s="162"/>
      <c r="C127" s="165" t="s">
        <v>371</v>
      </c>
      <c r="D127" s="584" t="s">
        <v>75</v>
      </c>
      <c r="E127" s="1219">
        <v>0</v>
      </c>
      <c r="F127" s="807">
        <v>322</v>
      </c>
      <c r="G127" s="808">
        <v>313</v>
      </c>
      <c r="H127" s="460">
        <v>0</v>
      </c>
      <c r="I127" s="613">
        <f t="shared" si="8"/>
        <v>97.204968944099377</v>
      </c>
    </row>
    <row r="128" spans="1:9" ht="15.75">
      <c r="A128" s="161"/>
      <c r="B128" s="164"/>
      <c r="C128" s="165" t="s">
        <v>372</v>
      </c>
      <c r="D128" s="584" t="s">
        <v>75</v>
      </c>
      <c r="E128" s="1219">
        <v>0</v>
      </c>
      <c r="F128" s="807">
        <v>276</v>
      </c>
      <c r="G128" s="808">
        <v>265</v>
      </c>
      <c r="H128" s="460">
        <v>0</v>
      </c>
      <c r="I128" s="613">
        <f t="shared" si="8"/>
        <v>96.014492753623188</v>
      </c>
    </row>
    <row r="129" spans="1:9" ht="15.75">
      <c r="A129" s="161"/>
      <c r="B129" s="164"/>
      <c r="C129" s="165" t="s">
        <v>373</v>
      </c>
      <c r="D129" s="584" t="s">
        <v>75</v>
      </c>
      <c r="E129" s="1219">
        <v>0</v>
      </c>
      <c r="F129" s="807">
        <v>264</v>
      </c>
      <c r="G129" s="808">
        <v>254</v>
      </c>
      <c r="H129" s="460">
        <v>0</v>
      </c>
      <c r="I129" s="613">
        <f t="shared" si="8"/>
        <v>96.212121212121218</v>
      </c>
    </row>
    <row r="130" spans="1:9" ht="15.75">
      <c r="A130" s="161"/>
      <c r="B130" s="164"/>
      <c r="C130" s="165" t="s">
        <v>599</v>
      </c>
      <c r="D130" s="584" t="s">
        <v>75</v>
      </c>
      <c r="E130" s="1219">
        <v>0</v>
      </c>
      <c r="F130" s="807">
        <v>450</v>
      </c>
      <c r="G130" s="808">
        <v>0</v>
      </c>
      <c r="H130" s="460">
        <v>0</v>
      </c>
      <c r="I130" s="613">
        <f t="shared" si="8"/>
        <v>0</v>
      </c>
    </row>
    <row r="131" spans="1:9" ht="15.75">
      <c r="A131" s="161"/>
      <c r="B131" s="164"/>
      <c r="C131" s="165" t="s">
        <v>600</v>
      </c>
      <c r="D131" s="584" t="s">
        <v>75</v>
      </c>
      <c r="E131" s="1219">
        <v>0</v>
      </c>
      <c r="F131" s="807">
        <v>450</v>
      </c>
      <c r="G131" s="808">
        <v>0</v>
      </c>
      <c r="H131" s="460">
        <v>0</v>
      </c>
      <c r="I131" s="613">
        <f t="shared" si="8"/>
        <v>0</v>
      </c>
    </row>
    <row r="132" spans="1:9" ht="15.75">
      <c r="A132" s="161"/>
      <c r="B132" s="164"/>
      <c r="C132" s="165" t="s">
        <v>601</v>
      </c>
      <c r="D132" s="166" t="s">
        <v>113</v>
      </c>
      <c r="E132" s="1219">
        <v>0</v>
      </c>
      <c r="F132" s="807">
        <v>500</v>
      </c>
      <c r="G132" s="808">
        <v>0</v>
      </c>
      <c r="H132" s="460">
        <v>0</v>
      </c>
      <c r="I132" s="613">
        <f t="shared" si="8"/>
        <v>0</v>
      </c>
    </row>
    <row r="133" spans="1:9" ht="15.75">
      <c r="A133" s="161"/>
      <c r="B133" s="164"/>
      <c r="C133" s="165" t="s">
        <v>602</v>
      </c>
      <c r="D133" s="166" t="s">
        <v>113</v>
      </c>
      <c r="E133" s="1219">
        <v>0</v>
      </c>
      <c r="F133" s="807">
        <v>500</v>
      </c>
      <c r="G133" s="808">
        <v>0</v>
      </c>
      <c r="H133" s="460">
        <v>0</v>
      </c>
      <c r="I133" s="613">
        <f t="shared" si="8"/>
        <v>0</v>
      </c>
    </row>
    <row r="134" spans="1:9">
      <c r="A134" s="167" t="s">
        <v>70</v>
      </c>
      <c r="B134" s="1313" t="s">
        <v>71</v>
      </c>
      <c r="C134" s="1314"/>
      <c r="D134" s="168"/>
      <c r="E134" s="182">
        <f>SUM(E135:E149)</f>
        <v>7216</v>
      </c>
      <c r="F134" s="533">
        <f>SUM(F135:F149)</f>
        <v>5659.5999999999995</v>
      </c>
      <c r="G134" s="458">
        <f>SUM(G135:G149)</f>
        <v>4409</v>
      </c>
      <c r="H134" s="137">
        <f>G134/E134*100</f>
        <v>61.100332594235027</v>
      </c>
      <c r="I134" s="138">
        <f>G134/F134*100</f>
        <v>77.903032016396921</v>
      </c>
    </row>
    <row r="135" spans="1:9">
      <c r="A135" s="170"/>
      <c r="B135" s="170"/>
      <c r="C135" s="170" t="s">
        <v>374</v>
      </c>
      <c r="D135" s="171" t="s">
        <v>75</v>
      </c>
      <c r="E135" s="535">
        <v>170</v>
      </c>
      <c r="F135" s="453">
        <v>170</v>
      </c>
      <c r="G135" s="499">
        <v>170</v>
      </c>
      <c r="H135" s="460">
        <f t="shared" ref="H135" si="9">G135/E135*100</f>
        <v>100</v>
      </c>
      <c r="I135" s="456">
        <f t="shared" ref="I135:I143" si="10">G135/F135*100</f>
        <v>100</v>
      </c>
    </row>
    <row r="136" spans="1:9">
      <c r="A136" s="170"/>
      <c r="B136" s="170"/>
      <c r="C136" s="170" t="s">
        <v>464</v>
      </c>
      <c r="D136" s="534" t="s">
        <v>75</v>
      </c>
      <c r="E136" s="535">
        <v>0</v>
      </c>
      <c r="F136" s="453">
        <v>124.8</v>
      </c>
      <c r="G136" s="499">
        <v>125</v>
      </c>
      <c r="H136" s="460">
        <v>0</v>
      </c>
      <c r="I136" s="456">
        <f t="shared" si="10"/>
        <v>100.16025641025641</v>
      </c>
    </row>
    <row r="137" spans="1:9">
      <c r="A137" s="170"/>
      <c r="B137" s="170"/>
      <c r="C137" s="170" t="s">
        <v>465</v>
      </c>
      <c r="D137" s="534" t="s">
        <v>75</v>
      </c>
      <c r="E137" s="535">
        <v>0</v>
      </c>
      <c r="F137" s="453">
        <v>200</v>
      </c>
      <c r="G137" s="499">
        <v>200</v>
      </c>
      <c r="H137" s="460">
        <v>0</v>
      </c>
      <c r="I137" s="456">
        <f t="shared" si="10"/>
        <v>100</v>
      </c>
    </row>
    <row r="138" spans="1:9">
      <c r="A138" s="170"/>
      <c r="B138" s="170"/>
      <c r="C138" s="170" t="s">
        <v>466</v>
      </c>
      <c r="D138" s="534" t="s">
        <v>75</v>
      </c>
      <c r="E138" s="535">
        <v>0</v>
      </c>
      <c r="F138" s="453">
        <v>260</v>
      </c>
      <c r="G138" s="499">
        <v>260</v>
      </c>
      <c r="H138" s="460">
        <v>0</v>
      </c>
      <c r="I138" s="456">
        <f t="shared" si="10"/>
        <v>100</v>
      </c>
    </row>
    <row r="139" spans="1:9">
      <c r="A139" s="170"/>
      <c r="B139" s="170"/>
      <c r="C139" s="170" t="s">
        <v>467</v>
      </c>
      <c r="D139" s="534" t="s">
        <v>75</v>
      </c>
      <c r="E139" s="535">
        <v>0</v>
      </c>
      <c r="F139" s="453">
        <v>85</v>
      </c>
      <c r="G139" s="499">
        <v>85</v>
      </c>
      <c r="H139" s="460">
        <v>0</v>
      </c>
      <c r="I139" s="456">
        <f t="shared" si="10"/>
        <v>100</v>
      </c>
    </row>
    <row r="140" spans="1:9">
      <c r="A140" s="170"/>
      <c r="B140" s="170"/>
      <c r="C140" s="170" t="s">
        <v>468</v>
      </c>
      <c r="D140" s="534" t="s">
        <v>75</v>
      </c>
      <c r="E140" s="535">
        <v>0</v>
      </c>
      <c r="F140" s="453">
        <v>500</v>
      </c>
      <c r="G140" s="499">
        <v>500</v>
      </c>
      <c r="H140" s="460">
        <v>0</v>
      </c>
      <c r="I140" s="456">
        <f t="shared" si="10"/>
        <v>100</v>
      </c>
    </row>
    <row r="141" spans="1:9">
      <c r="A141" s="692"/>
      <c r="B141" s="693"/>
      <c r="C141" s="170" t="s">
        <v>586</v>
      </c>
      <c r="D141" s="534" t="s">
        <v>75</v>
      </c>
      <c r="E141" s="535">
        <v>0</v>
      </c>
      <c r="F141" s="453">
        <v>215.4</v>
      </c>
      <c r="G141" s="499">
        <v>215</v>
      </c>
      <c r="H141" s="460">
        <v>0</v>
      </c>
      <c r="I141" s="456">
        <f t="shared" si="10"/>
        <v>99.814298978644374</v>
      </c>
    </row>
    <row r="142" spans="1:9">
      <c r="A142" s="692"/>
      <c r="B142" s="693"/>
      <c r="C142" s="170" t="s">
        <v>587</v>
      </c>
      <c r="D142" s="534" t="s">
        <v>75</v>
      </c>
      <c r="E142" s="535">
        <v>0</v>
      </c>
      <c r="F142" s="453">
        <v>500</v>
      </c>
      <c r="G142" s="499">
        <v>0</v>
      </c>
      <c r="H142" s="460">
        <v>0</v>
      </c>
      <c r="I142" s="456">
        <f t="shared" si="10"/>
        <v>0</v>
      </c>
    </row>
    <row r="143" spans="1:9">
      <c r="A143" s="692"/>
      <c r="B143" s="693"/>
      <c r="C143" s="170" t="s">
        <v>375</v>
      </c>
      <c r="D143" s="173" t="s">
        <v>113</v>
      </c>
      <c r="E143" s="535">
        <v>146</v>
      </c>
      <c r="F143" s="453">
        <v>146</v>
      </c>
      <c r="G143" s="499">
        <v>146</v>
      </c>
      <c r="H143" s="460">
        <f t="shared" ref="H143" si="11">G143/E143*100</f>
        <v>100</v>
      </c>
      <c r="I143" s="456">
        <f t="shared" si="10"/>
        <v>100</v>
      </c>
    </row>
    <row r="144" spans="1:9">
      <c r="A144" s="692"/>
      <c r="B144" s="693"/>
      <c r="C144" s="170" t="s">
        <v>376</v>
      </c>
      <c r="D144" s="170" t="s">
        <v>113</v>
      </c>
      <c r="E144" s="535">
        <v>900</v>
      </c>
      <c r="F144" s="453">
        <v>900</v>
      </c>
      <c r="G144" s="499">
        <v>900</v>
      </c>
      <c r="H144" s="460">
        <v>0</v>
      </c>
      <c r="I144" s="456">
        <f t="shared" ref="I144:I149" si="12">G144/F144*100</f>
        <v>100</v>
      </c>
    </row>
    <row r="145" spans="1:9">
      <c r="A145" s="1208"/>
      <c r="B145" s="1209"/>
      <c r="C145" s="170" t="s">
        <v>588</v>
      </c>
      <c r="D145" s="170" t="s">
        <v>113</v>
      </c>
      <c r="E145" s="535">
        <v>6000</v>
      </c>
      <c r="F145" s="453">
        <v>0</v>
      </c>
      <c r="G145" s="499">
        <v>0</v>
      </c>
      <c r="H145" s="460">
        <v>0</v>
      </c>
      <c r="I145" s="456">
        <v>0</v>
      </c>
    </row>
    <row r="146" spans="1:9">
      <c r="A146" s="1208"/>
      <c r="B146" s="1209"/>
      <c r="C146" s="170" t="s">
        <v>495</v>
      </c>
      <c r="D146" s="170" t="s">
        <v>113</v>
      </c>
      <c r="E146" s="535">
        <v>0</v>
      </c>
      <c r="F146" s="453">
        <v>518.1</v>
      </c>
      <c r="G146" s="499">
        <v>518</v>
      </c>
      <c r="H146" s="460">
        <v>0</v>
      </c>
      <c r="I146" s="456">
        <f t="shared" si="12"/>
        <v>99.980698706813357</v>
      </c>
    </row>
    <row r="147" spans="1:9">
      <c r="A147" s="1208"/>
      <c r="B147" s="1209"/>
      <c r="C147" s="170" t="s">
        <v>589</v>
      </c>
      <c r="D147" s="170" t="s">
        <v>113</v>
      </c>
      <c r="E147" s="535">
        <v>0</v>
      </c>
      <c r="F147" s="453">
        <v>687.3</v>
      </c>
      <c r="G147" s="1210">
        <v>687</v>
      </c>
      <c r="H147" s="460">
        <v>0</v>
      </c>
      <c r="I147" s="456">
        <f t="shared" si="12"/>
        <v>99.956350938454833</v>
      </c>
    </row>
    <row r="148" spans="1:9">
      <c r="A148" s="1208"/>
      <c r="B148" s="1209"/>
      <c r="C148" s="215" t="s">
        <v>590</v>
      </c>
      <c r="D148" s="215" t="s">
        <v>113</v>
      </c>
      <c r="E148" s="1211">
        <v>0</v>
      </c>
      <c r="F148" s="1212">
        <v>750</v>
      </c>
      <c r="G148" s="1213">
        <v>0</v>
      </c>
      <c r="H148" s="460">
        <v>0</v>
      </c>
      <c r="I148" s="456">
        <f t="shared" si="12"/>
        <v>0</v>
      </c>
    </row>
    <row r="149" spans="1:9" ht="15.75" thickBot="1">
      <c r="A149" s="694"/>
      <c r="B149" s="695"/>
      <c r="C149" s="315" t="s">
        <v>591</v>
      </c>
      <c r="D149" s="315" t="s">
        <v>113</v>
      </c>
      <c r="E149" s="696">
        <v>0</v>
      </c>
      <c r="F149" s="697">
        <v>603</v>
      </c>
      <c r="G149" s="698">
        <v>603</v>
      </c>
      <c r="H149" s="460">
        <v>0</v>
      </c>
      <c r="I149" s="456">
        <f t="shared" si="12"/>
        <v>100</v>
      </c>
    </row>
    <row r="150" spans="1:9">
      <c r="A150" s="699"/>
      <c r="B150" s="661"/>
      <c r="C150" s="661"/>
      <c r="D150" s="661"/>
      <c r="E150" s="700"/>
      <c r="F150" s="701"/>
      <c r="G150" s="702"/>
      <c r="H150" s="703"/>
      <c r="I150" s="703"/>
    </row>
    <row r="151" spans="1:9">
      <c r="A151" s="704"/>
      <c r="B151" s="669"/>
      <c r="C151" s="669"/>
      <c r="D151" s="669"/>
      <c r="E151" s="705"/>
      <c r="F151" s="706"/>
      <c r="G151" s="707"/>
      <c r="H151" s="708"/>
      <c r="I151" s="708"/>
    </row>
    <row r="152" spans="1:9">
      <c r="A152" s="704"/>
      <c r="B152" s="669"/>
      <c r="C152" s="669"/>
      <c r="D152" s="669"/>
      <c r="E152" s="705"/>
      <c r="F152" s="706"/>
      <c r="G152" s="707"/>
      <c r="H152" s="708"/>
      <c r="I152" s="708"/>
    </row>
    <row r="153" spans="1:9">
      <c r="A153" s="704"/>
      <c r="B153" s="669"/>
      <c r="C153" s="669"/>
      <c r="D153" s="669"/>
      <c r="E153" s="705"/>
      <c r="F153" s="706"/>
      <c r="G153" s="707"/>
      <c r="H153" s="708"/>
      <c r="I153" s="708"/>
    </row>
    <row r="154" spans="1:9">
      <c r="A154" s="704"/>
      <c r="B154" s="669"/>
      <c r="C154" s="669"/>
      <c r="D154" s="669"/>
      <c r="E154" s="705"/>
      <c r="F154" s="706"/>
      <c r="G154" s="707"/>
      <c r="H154" s="708"/>
      <c r="I154" s="708"/>
    </row>
    <row r="155" spans="1:9">
      <c r="A155" s="704"/>
      <c r="B155" s="669"/>
      <c r="C155" s="669"/>
      <c r="D155" s="669"/>
      <c r="E155" s="705"/>
      <c r="F155" s="706"/>
      <c r="G155" s="707"/>
      <c r="H155" s="708"/>
      <c r="I155" s="708"/>
    </row>
    <row r="156" spans="1:9">
      <c r="A156" s="704"/>
      <c r="B156" s="669"/>
      <c r="C156" s="669"/>
      <c r="D156" s="669"/>
      <c r="E156" s="705"/>
      <c r="F156" s="706"/>
      <c r="G156" s="707"/>
      <c r="H156" s="708"/>
      <c r="I156" s="708"/>
    </row>
    <row r="157" spans="1:9">
      <c r="A157" s="704"/>
      <c r="B157" s="669"/>
      <c r="C157" s="669"/>
      <c r="D157" s="669"/>
      <c r="E157" s="705"/>
      <c r="F157" s="706"/>
      <c r="G157" s="707"/>
      <c r="H157" s="708"/>
      <c r="I157" s="708"/>
    </row>
    <row r="158" spans="1:9">
      <c r="A158" s="704"/>
      <c r="B158" s="669"/>
      <c r="C158" s="669"/>
      <c r="D158" s="669"/>
      <c r="E158" s="705"/>
      <c r="F158" s="706"/>
      <c r="G158" s="707"/>
      <c r="H158" s="708"/>
      <c r="I158" s="708"/>
    </row>
    <row r="159" spans="1:9">
      <c r="A159" s="704"/>
      <c r="B159" s="669"/>
      <c r="C159" s="669"/>
      <c r="D159" s="669"/>
      <c r="E159" s="705"/>
      <c r="F159" s="706"/>
      <c r="G159" s="707"/>
      <c r="H159" s="708"/>
      <c r="I159" s="708"/>
    </row>
    <row r="160" spans="1:9">
      <c r="A160" s="704"/>
      <c r="B160" s="669"/>
      <c r="C160" s="669"/>
      <c r="D160" s="669"/>
      <c r="E160" s="705"/>
      <c r="F160" s="706"/>
      <c r="G160" s="707"/>
      <c r="H160" s="708"/>
      <c r="I160" s="708"/>
    </row>
    <row r="161" spans="1:9">
      <c r="A161" s="704"/>
      <c r="B161" s="669"/>
      <c r="C161" s="669"/>
      <c r="D161" s="669"/>
      <c r="E161" s="705"/>
      <c r="F161" s="706"/>
      <c r="G161" s="707"/>
      <c r="H161" s="708"/>
      <c r="I161" s="708"/>
    </row>
    <row r="162" spans="1:9">
      <c r="A162" s="704"/>
      <c r="B162" s="669"/>
      <c r="C162" s="669"/>
      <c r="D162" s="669"/>
      <c r="E162" s="705"/>
      <c r="F162" s="706"/>
      <c r="G162" s="707"/>
      <c r="H162" s="708"/>
      <c r="I162" s="708"/>
    </row>
    <row r="163" spans="1:9">
      <c r="A163" s="704"/>
      <c r="B163" s="669"/>
      <c r="C163" s="669"/>
      <c r="D163" s="669"/>
      <c r="E163" s="705"/>
      <c r="F163" s="706"/>
      <c r="G163" s="707"/>
      <c r="H163" s="708"/>
      <c r="I163" s="708"/>
    </row>
    <row r="164" spans="1:9">
      <c r="A164" s="704"/>
      <c r="B164" s="669"/>
      <c r="C164" s="669"/>
      <c r="D164" s="669"/>
      <c r="E164" s="705"/>
      <c r="F164" s="706"/>
      <c r="G164" s="707"/>
      <c r="H164" s="708"/>
      <c r="I164" s="708"/>
    </row>
    <row r="165" spans="1:9">
      <c r="A165" s="704"/>
      <c r="B165" s="669"/>
      <c r="C165" s="669"/>
      <c r="D165" s="669"/>
      <c r="E165" s="705"/>
      <c r="F165" s="706"/>
      <c r="G165" s="707"/>
      <c r="H165" s="708"/>
      <c r="I165" s="708"/>
    </row>
    <row r="166" spans="1:9">
      <c r="A166" s="704"/>
      <c r="B166" s="669"/>
      <c r="C166" s="669"/>
      <c r="D166" s="669"/>
      <c r="E166" s="705"/>
      <c r="F166" s="706"/>
      <c r="G166" s="707"/>
      <c r="H166" s="708"/>
      <c r="I166" s="708"/>
    </row>
    <row r="167" spans="1:9">
      <c r="A167" s="704"/>
      <c r="B167" s="669"/>
      <c r="C167" s="669"/>
      <c r="D167" s="669"/>
      <c r="E167" s="705"/>
      <c r="F167" s="706"/>
      <c r="G167" s="707"/>
      <c r="H167" s="708"/>
      <c r="I167" s="708"/>
    </row>
    <row r="168" spans="1:9">
      <c r="A168" s="704"/>
      <c r="B168" s="669"/>
      <c r="C168" s="669"/>
      <c r="D168" s="669"/>
      <c r="E168" s="705"/>
      <c r="F168" s="706"/>
      <c r="G168" s="707"/>
      <c r="H168" s="708"/>
      <c r="I168" s="708"/>
    </row>
    <row r="169" spans="1:9">
      <c r="A169" s="704"/>
      <c r="B169" s="669"/>
      <c r="C169" s="669"/>
      <c r="D169" s="669"/>
      <c r="E169" s="705"/>
      <c r="F169" s="706"/>
      <c r="G169" s="707"/>
      <c r="H169" s="708"/>
      <c r="I169" s="708"/>
    </row>
    <row r="170" spans="1:9">
      <c r="A170" s="704"/>
      <c r="B170" s="669"/>
      <c r="C170" s="669"/>
      <c r="D170" s="669"/>
      <c r="E170" s="705"/>
      <c r="F170" s="706"/>
      <c r="G170" s="707"/>
      <c r="H170" s="708"/>
      <c r="I170" s="708"/>
    </row>
    <row r="171" spans="1:9">
      <c r="A171" s="704"/>
      <c r="B171" s="669"/>
      <c r="C171" s="669"/>
      <c r="D171" s="669"/>
      <c r="E171" s="705"/>
      <c r="F171" s="706"/>
      <c r="G171" s="707"/>
      <c r="H171" s="708"/>
      <c r="I171" s="708"/>
    </row>
    <row r="172" spans="1:9" ht="15.75" thickBot="1">
      <c r="A172" s="709"/>
      <c r="B172" s="677"/>
      <c r="C172" s="677"/>
      <c r="D172" s="677"/>
      <c r="E172" s="710"/>
      <c r="F172" s="711"/>
      <c r="G172" s="712"/>
      <c r="H172" s="713"/>
      <c r="I172" s="124" t="s">
        <v>617</v>
      </c>
    </row>
    <row r="173" spans="1:9">
      <c r="A173" s="44" t="s">
        <v>6</v>
      </c>
      <c r="B173" s="45" t="s">
        <v>7</v>
      </c>
      <c r="C173" s="46" t="s">
        <v>8</v>
      </c>
      <c r="D173" s="47"/>
      <c r="E173" s="17" t="s">
        <v>9</v>
      </c>
      <c r="F173" s="13" t="s">
        <v>10</v>
      </c>
      <c r="G173" s="109" t="s">
        <v>11</v>
      </c>
      <c r="H173" s="31" t="s">
        <v>67</v>
      </c>
      <c r="I173" s="32" t="s">
        <v>67</v>
      </c>
    </row>
    <row r="174" spans="1:9">
      <c r="A174" s="48" t="s">
        <v>13</v>
      </c>
      <c r="B174" s="49" t="s">
        <v>14</v>
      </c>
      <c r="C174" s="50" t="s">
        <v>15</v>
      </c>
      <c r="D174" s="51" t="s">
        <v>16</v>
      </c>
      <c r="E174" s="18" t="s">
        <v>17</v>
      </c>
      <c r="F174" s="14" t="s">
        <v>18</v>
      </c>
      <c r="G174" s="112" t="s">
        <v>561</v>
      </c>
      <c r="H174" s="37" t="s">
        <v>68</v>
      </c>
      <c r="I174" s="38" t="s">
        <v>68</v>
      </c>
    </row>
    <row r="175" spans="1:9" ht="15.75" thickBot="1">
      <c r="A175" s="52" t="s">
        <v>21</v>
      </c>
      <c r="B175" s="53" t="s">
        <v>22</v>
      </c>
      <c r="C175" s="54"/>
      <c r="D175" s="55"/>
      <c r="E175" s="19" t="s">
        <v>284</v>
      </c>
      <c r="F175" s="15" t="s">
        <v>284</v>
      </c>
      <c r="G175" s="403"/>
      <c r="H175" s="42" t="s">
        <v>19</v>
      </c>
      <c r="I175" s="43" t="s">
        <v>69</v>
      </c>
    </row>
    <row r="176" spans="1:9">
      <c r="A176" s="186" t="s">
        <v>70</v>
      </c>
      <c r="B176" s="1315" t="s">
        <v>147</v>
      </c>
      <c r="C176" s="1316"/>
      <c r="D176" s="1314"/>
      <c r="E176" s="157">
        <f>SUM(E177:E230)</f>
        <v>103596</v>
      </c>
      <c r="F176" s="452">
        <f>SUM(F177:F230)</f>
        <v>148909</v>
      </c>
      <c r="G176" s="467">
        <f>SUM(G177:G230)</f>
        <v>121452</v>
      </c>
      <c r="H176" s="137">
        <f>G176/E176*100</f>
        <v>117.23618672535619</v>
      </c>
      <c r="I176" s="138">
        <f>G176/F176*100</f>
        <v>81.561221954347957</v>
      </c>
    </row>
    <row r="177" spans="1:9" ht="14.1" customHeight="1">
      <c r="A177" s="174"/>
      <c r="B177" s="175"/>
      <c r="C177" s="176" t="s">
        <v>377</v>
      </c>
      <c r="D177" s="176" t="s">
        <v>378</v>
      </c>
      <c r="E177" s="535">
        <v>38096</v>
      </c>
      <c r="F177" s="453">
        <v>49191.3</v>
      </c>
      <c r="G177" s="536">
        <v>49191</v>
      </c>
      <c r="H177" s="460">
        <f t="shared" ref="H177:H183" si="13">G177/E177*100</f>
        <v>129.12379252414951</v>
      </c>
      <c r="I177" s="456">
        <f t="shared" ref="I177:I180" si="14">G177/F177*100</f>
        <v>99.99939013606064</v>
      </c>
    </row>
    <row r="178" spans="1:9" ht="14.1" customHeight="1">
      <c r="A178" s="174"/>
      <c r="B178" s="175"/>
      <c r="C178" s="176" t="s">
        <v>148</v>
      </c>
      <c r="D178" s="176" t="s">
        <v>378</v>
      </c>
      <c r="E178" s="535">
        <v>12000</v>
      </c>
      <c r="F178" s="453">
        <v>13025</v>
      </c>
      <c r="G178" s="536">
        <v>13025</v>
      </c>
      <c r="H178" s="460">
        <f t="shared" si="13"/>
        <v>108.54166666666667</v>
      </c>
      <c r="I178" s="456">
        <f t="shared" si="14"/>
        <v>100</v>
      </c>
    </row>
    <row r="179" spans="1:9" ht="14.1" customHeight="1">
      <c r="A179" s="714"/>
      <c r="B179" s="175"/>
      <c r="C179" s="176" t="s">
        <v>379</v>
      </c>
      <c r="D179" s="176" t="s">
        <v>378</v>
      </c>
      <c r="E179" s="535">
        <v>24500</v>
      </c>
      <c r="F179" s="453">
        <v>0</v>
      </c>
      <c r="G179" s="536">
        <v>0</v>
      </c>
      <c r="H179" s="460">
        <f t="shared" si="13"/>
        <v>0</v>
      </c>
      <c r="I179" s="456">
        <v>0</v>
      </c>
    </row>
    <row r="180" spans="1:9" ht="14.1" customHeight="1">
      <c r="A180" s="174"/>
      <c r="B180" s="175"/>
      <c r="C180" s="176" t="s">
        <v>608</v>
      </c>
      <c r="D180" s="176" t="s">
        <v>378</v>
      </c>
      <c r="E180" s="535">
        <v>6500</v>
      </c>
      <c r="F180" s="453">
        <v>12027</v>
      </c>
      <c r="G180" s="536">
        <v>570</v>
      </c>
      <c r="H180" s="460">
        <f t="shared" si="13"/>
        <v>8.7692307692307701</v>
      </c>
      <c r="I180" s="456">
        <f t="shared" si="14"/>
        <v>4.7393364928909953</v>
      </c>
    </row>
    <row r="181" spans="1:9" ht="14.1" customHeight="1">
      <c r="A181" s="174"/>
      <c r="B181" s="175"/>
      <c r="C181" s="176" t="s">
        <v>380</v>
      </c>
      <c r="D181" s="176" t="s">
        <v>378</v>
      </c>
      <c r="E181" s="535">
        <v>10000</v>
      </c>
      <c r="F181" s="453">
        <v>0</v>
      </c>
      <c r="G181" s="536">
        <v>0</v>
      </c>
      <c r="H181" s="460">
        <f t="shared" si="13"/>
        <v>0</v>
      </c>
      <c r="I181" s="456">
        <v>0</v>
      </c>
    </row>
    <row r="182" spans="1:9" ht="14.1" customHeight="1">
      <c r="A182" s="174"/>
      <c r="B182" s="175"/>
      <c r="C182" s="176" t="s">
        <v>381</v>
      </c>
      <c r="D182" s="176" t="s">
        <v>378</v>
      </c>
      <c r="E182" s="535">
        <v>3000</v>
      </c>
      <c r="F182" s="453">
        <v>0</v>
      </c>
      <c r="G182" s="536">
        <v>0</v>
      </c>
      <c r="H182" s="460">
        <f t="shared" si="13"/>
        <v>0</v>
      </c>
      <c r="I182" s="456">
        <v>0</v>
      </c>
    </row>
    <row r="183" spans="1:9" ht="14.1" customHeight="1">
      <c r="A183" s="174"/>
      <c r="B183" s="175"/>
      <c r="C183" s="176" t="s">
        <v>476</v>
      </c>
      <c r="D183" s="176" t="s">
        <v>378</v>
      </c>
      <c r="E183" s="537">
        <v>9500</v>
      </c>
      <c r="F183" s="450">
        <v>12500</v>
      </c>
      <c r="G183" s="538">
        <v>1000</v>
      </c>
      <c r="H183" s="460">
        <f t="shared" si="13"/>
        <v>10.526315789473683</v>
      </c>
      <c r="I183" s="456">
        <f t="shared" ref="I183:I231" si="15">G183/F183*100</f>
        <v>8</v>
      </c>
    </row>
    <row r="184" spans="1:9" ht="14.1" customHeight="1">
      <c r="A184" s="174"/>
      <c r="B184" s="175"/>
      <c r="C184" s="176" t="s">
        <v>548</v>
      </c>
      <c r="D184" s="176" t="s">
        <v>378</v>
      </c>
      <c r="E184" s="537">
        <v>0</v>
      </c>
      <c r="F184" s="450">
        <v>6600</v>
      </c>
      <c r="G184" s="538">
        <v>6600</v>
      </c>
      <c r="H184" s="460">
        <v>0</v>
      </c>
      <c r="I184" s="456">
        <f t="shared" si="15"/>
        <v>100</v>
      </c>
    </row>
    <row r="185" spans="1:9" ht="14.1" customHeight="1">
      <c r="A185" s="174"/>
      <c r="B185" s="175"/>
      <c r="C185" s="176" t="s">
        <v>469</v>
      </c>
      <c r="D185" s="176" t="s">
        <v>378</v>
      </c>
      <c r="E185" s="537">
        <v>0</v>
      </c>
      <c r="F185" s="450">
        <v>3804.6</v>
      </c>
      <c r="G185" s="538">
        <v>3805</v>
      </c>
      <c r="H185" s="460">
        <v>0</v>
      </c>
      <c r="I185" s="456">
        <f t="shared" si="15"/>
        <v>100.01051358881354</v>
      </c>
    </row>
    <row r="186" spans="1:9" ht="14.1" customHeight="1">
      <c r="A186" s="174"/>
      <c r="B186" s="175"/>
      <c r="C186" s="176" t="s">
        <v>477</v>
      </c>
      <c r="D186" s="176" t="s">
        <v>378</v>
      </c>
      <c r="E186" s="537">
        <v>0</v>
      </c>
      <c r="F186" s="450">
        <v>2649</v>
      </c>
      <c r="G186" s="538">
        <v>2649</v>
      </c>
      <c r="H186" s="460">
        <v>0</v>
      </c>
      <c r="I186" s="456">
        <f t="shared" si="15"/>
        <v>100</v>
      </c>
    </row>
    <row r="187" spans="1:9" ht="14.1" customHeight="1">
      <c r="A187" s="174"/>
      <c r="B187" s="175"/>
      <c r="C187" s="176" t="s">
        <v>470</v>
      </c>
      <c r="D187" s="176" t="s">
        <v>378</v>
      </c>
      <c r="E187" s="537">
        <v>0</v>
      </c>
      <c r="F187" s="450">
        <v>2000</v>
      </c>
      <c r="G187" s="538">
        <v>2000</v>
      </c>
      <c r="H187" s="460">
        <v>0</v>
      </c>
      <c r="I187" s="456">
        <f t="shared" si="15"/>
        <v>100</v>
      </c>
    </row>
    <row r="188" spans="1:9" ht="14.1" customHeight="1">
      <c r="A188" s="174"/>
      <c r="B188" s="175"/>
      <c r="C188" s="176" t="s">
        <v>478</v>
      </c>
      <c r="D188" s="176" t="s">
        <v>378</v>
      </c>
      <c r="E188" s="537">
        <v>0</v>
      </c>
      <c r="F188" s="450">
        <v>350</v>
      </c>
      <c r="G188" s="538">
        <v>350</v>
      </c>
      <c r="H188" s="460">
        <v>0</v>
      </c>
      <c r="I188" s="456">
        <f t="shared" si="15"/>
        <v>100</v>
      </c>
    </row>
    <row r="189" spans="1:9" ht="14.1" customHeight="1">
      <c r="A189" s="174"/>
      <c r="B189" s="175"/>
      <c r="C189" s="176" t="s">
        <v>479</v>
      </c>
      <c r="D189" s="176" t="s">
        <v>378</v>
      </c>
      <c r="E189" s="537">
        <v>0</v>
      </c>
      <c r="F189" s="450">
        <v>615</v>
      </c>
      <c r="G189" s="538">
        <v>615</v>
      </c>
      <c r="H189" s="460">
        <v>0</v>
      </c>
      <c r="I189" s="456">
        <f t="shared" si="15"/>
        <v>100</v>
      </c>
    </row>
    <row r="190" spans="1:9" ht="14.1" customHeight="1">
      <c r="A190" s="174"/>
      <c r="B190" s="175"/>
      <c r="C190" s="176" t="s">
        <v>480</v>
      </c>
      <c r="D190" s="176" t="s">
        <v>378</v>
      </c>
      <c r="E190" s="537">
        <v>0</v>
      </c>
      <c r="F190" s="450">
        <v>990</v>
      </c>
      <c r="G190" s="538">
        <v>990</v>
      </c>
      <c r="H190" s="460">
        <v>0</v>
      </c>
      <c r="I190" s="456">
        <f t="shared" si="15"/>
        <v>100</v>
      </c>
    </row>
    <row r="191" spans="1:9" ht="14.1" customHeight="1">
      <c r="A191" s="174"/>
      <c r="B191" s="175"/>
      <c r="C191" s="176" t="s">
        <v>481</v>
      </c>
      <c r="D191" s="176" t="s">
        <v>378</v>
      </c>
      <c r="E191" s="537">
        <v>0</v>
      </c>
      <c r="F191" s="450">
        <v>615</v>
      </c>
      <c r="G191" s="538">
        <v>615</v>
      </c>
      <c r="H191" s="460">
        <v>0</v>
      </c>
      <c r="I191" s="456">
        <f t="shared" si="15"/>
        <v>100</v>
      </c>
    </row>
    <row r="192" spans="1:9" ht="14.1" customHeight="1">
      <c r="A192" s="174"/>
      <c r="B192" s="175"/>
      <c r="C192" s="176" t="s">
        <v>471</v>
      </c>
      <c r="D192" s="176" t="s">
        <v>378</v>
      </c>
      <c r="E192" s="537">
        <v>0</v>
      </c>
      <c r="F192" s="450">
        <v>888</v>
      </c>
      <c r="G192" s="538">
        <v>888</v>
      </c>
      <c r="H192" s="460">
        <v>0</v>
      </c>
      <c r="I192" s="456">
        <f t="shared" si="15"/>
        <v>100</v>
      </c>
    </row>
    <row r="193" spans="1:9" ht="14.1" customHeight="1">
      <c r="A193" s="174"/>
      <c r="B193" s="175"/>
      <c r="C193" s="176" t="s">
        <v>482</v>
      </c>
      <c r="D193" s="176" t="s">
        <v>378</v>
      </c>
      <c r="E193" s="537">
        <v>0</v>
      </c>
      <c r="F193" s="450">
        <v>1000</v>
      </c>
      <c r="G193" s="538">
        <v>1000</v>
      </c>
      <c r="H193" s="460">
        <v>0</v>
      </c>
      <c r="I193" s="456">
        <f t="shared" si="15"/>
        <v>100</v>
      </c>
    </row>
    <row r="194" spans="1:9" ht="14.1" customHeight="1">
      <c r="A194" s="174"/>
      <c r="B194" s="175"/>
      <c r="C194" s="176" t="s">
        <v>483</v>
      </c>
      <c r="D194" s="176" t="s">
        <v>378</v>
      </c>
      <c r="E194" s="537">
        <v>0</v>
      </c>
      <c r="F194" s="450">
        <v>1589</v>
      </c>
      <c r="G194" s="538">
        <v>1589</v>
      </c>
      <c r="H194" s="460">
        <v>0</v>
      </c>
      <c r="I194" s="456">
        <f t="shared" si="15"/>
        <v>100</v>
      </c>
    </row>
    <row r="195" spans="1:9" ht="14.1" customHeight="1">
      <c r="A195" s="174"/>
      <c r="B195" s="175"/>
      <c r="C195" s="176" t="s">
        <v>472</v>
      </c>
      <c r="D195" s="176" t="s">
        <v>378</v>
      </c>
      <c r="E195" s="537">
        <v>0</v>
      </c>
      <c r="F195" s="450">
        <v>2000</v>
      </c>
      <c r="G195" s="538">
        <v>2000</v>
      </c>
      <c r="H195" s="460">
        <v>0</v>
      </c>
      <c r="I195" s="456">
        <f t="shared" si="15"/>
        <v>100</v>
      </c>
    </row>
    <row r="196" spans="1:9" ht="14.1" customHeight="1">
      <c r="A196" s="174"/>
      <c r="B196" s="175"/>
      <c r="C196" s="176" t="s">
        <v>494</v>
      </c>
      <c r="D196" s="176" t="s">
        <v>378</v>
      </c>
      <c r="E196" s="537">
        <v>0</v>
      </c>
      <c r="F196" s="450">
        <v>780</v>
      </c>
      <c r="G196" s="538">
        <v>780</v>
      </c>
      <c r="H196" s="460">
        <v>0</v>
      </c>
      <c r="I196" s="456">
        <f t="shared" si="15"/>
        <v>100</v>
      </c>
    </row>
    <row r="197" spans="1:9" ht="14.1" customHeight="1">
      <c r="A197" s="174"/>
      <c r="B197" s="175"/>
      <c r="C197" s="176" t="s">
        <v>473</v>
      </c>
      <c r="D197" s="176" t="s">
        <v>378</v>
      </c>
      <c r="E197" s="537">
        <v>0</v>
      </c>
      <c r="F197" s="450">
        <v>666.1</v>
      </c>
      <c r="G197" s="538">
        <v>666</v>
      </c>
      <c r="H197" s="460">
        <v>0</v>
      </c>
      <c r="I197" s="456">
        <f t="shared" si="15"/>
        <v>99.984987239153284</v>
      </c>
    </row>
    <row r="198" spans="1:9" ht="14.1" customHeight="1">
      <c r="A198" s="174"/>
      <c r="B198" s="175"/>
      <c r="C198" s="176" t="s">
        <v>484</v>
      </c>
      <c r="D198" s="176" t="s">
        <v>378</v>
      </c>
      <c r="E198" s="537">
        <v>0</v>
      </c>
      <c r="F198" s="450">
        <v>840</v>
      </c>
      <c r="G198" s="538">
        <v>840</v>
      </c>
      <c r="H198" s="460">
        <v>0</v>
      </c>
      <c r="I198" s="456">
        <f t="shared" si="15"/>
        <v>100</v>
      </c>
    </row>
    <row r="199" spans="1:9" ht="14.1" customHeight="1">
      <c r="A199" s="174"/>
      <c r="B199" s="175"/>
      <c r="C199" s="176" t="s">
        <v>485</v>
      </c>
      <c r="D199" s="176" t="s">
        <v>378</v>
      </c>
      <c r="E199" s="537">
        <v>0</v>
      </c>
      <c r="F199" s="450">
        <v>2015</v>
      </c>
      <c r="G199" s="538">
        <v>2015</v>
      </c>
      <c r="H199" s="460">
        <v>0</v>
      </c>
      <c r="I199" s="456">
        <f t="shared" si="15"/>
        <v>100</v>
      </c>
    </row>
    <row r="200" spans="1:9" ht="14.1" customHeight="1">
      <c r="A200" s="174"/>
      <c r="B200" s="175"/>
      <c r="C200" s="176" t="s">
        <v>486</v>
      </c>
      <c r="D200" s="176" t="s">
        <v>378</v>
      </c>
      <c r="E200" s="537">
        <v>0</v>
      </c>
      <c r="F200" s="450">
        <v>1130</v>
      </c>
      <c r="G200" s="538">
        <v>1130</v>
      </c>
      <c r="H200" s="460">
        <v>0</v>
      </c>
      <c r="I200" s="456">
        <f t="shared" si="15"/>
        <v>100</v>
      </c>
    </row>
    <row r="201" spans="1:9" ht="14.1" customHeight="1">
      <c r="A201" s="174"/>
      <c r="B201" s="175"/>
      <c r="C201" s="170" t="s">
        <v>487</v>
      </c>
      <c r="D201" s="176" t="s">
        <v>378</v>
      </c>
      <c r="E201" s="380">
        <v>0</v>
      </c>
      <c r="F201" s="433">
        <v>571</v>
      </c>
      <c r="G201" s="536">
        <v>571</v>
      </c>
      <c r="H201" s="460">
        <v>0</v>
      </c>
      <c r="I201" s="456">
        <f t="shared" si="15"/>
        <v>100</v>
      </c>
    </row>
    <row r="202" spans="1:9" ht="14.1" customHeight="1">
      <c r="A202" s="174"/>
      <c r="B202" s="175"/>
      <c r="C202" s="170" t="s">
        <v>507</v>
      </c>
      <c r="D202" s="176" t="s">
        <v>378</v>
      </c>
      <c r="E202" s="380">
        <v>0</v>
      </c>
      <c r="F202" s="433">
        <v>500</v>
      </c>
      <c r="G202" s="536">
        <v>500</v>
      </c>
      <c r="H202" s="460">
        <v>0</v>
      </c>
      <c r="I202" s="456">
        <f t="shared" si="15"/>
        <v>100</v>
      </c>
    </row>
    <row r="203" spans="1:9" ht="14.1" customHeight="1">
      <c r="A203" s="174"/>
      <c r="B203" s="175"/>
      <c r="C203" s="170" t="s">
        <v>508</v>
      </c>
      <c r="D203" s="176" t="s">
        <v>378</v>
      </c>
      <c r="E203" s="380">
        <v>0</v>
      </c>
      <c r="F203" s="433">
        <v>163</v>
      </c>
      <c r="G203" s="536">
        <v>163</v>
      </c>
      <c r="H203" s="460">
        <v>0</v>
      </c>
      <c r="I203" s="456">
        <f t="shared" si="15"/>
        <v>100</v>
      </c>
    </row>
    <row r="204" spans="1:9" ht="14.1" customHeight="1">
      <c r="A204" s="174"/>
      <c r="B204" s="175"/>
      <c r="C204" s="170" t="s">
        <v>509</v>
      </c>
      <c r="D204" s="176" t="s">
        <v>378</v>
      </c>
      <c r="E204" s="380">
        <v>0</v>
      </c>
      <c r="F204" s="433">
        <v>600</v>
      </c>
      <c r="G204" s="536">
        <v>600</v>
      </c>
      <c r="H204" s="460">
        <v>0</v>
      </c>
      <c r="I204" s="456">
        <f t="shared" si="15"/>
        <v>100</v>
      </c>
    </row>
    <row r="205" spans="1:9" ht="14.1" customHeight="1">
      <c r="A205" s="174"/>
      <c r="B205" s="175"/>
      <c r="C205" s="170" t="s">
        <v>493</v>
      </c>
      <c r="D205" s="176" t="s">
        <v>378</v>
      </c>
      <c r="E205" s="380">
        <v>0</v>
      </c>
      <c r="F205" s="433">
        <v>200</v>
      </c>
      <c r="G205" s="536">
        <v>200</v>
      </c>
      <c r="H205" s="460">
        <v>0</v>
      </c>
      <c r="I205" s="456">
        <f t="shared" si="15"/>
        <v>100</v>
      </c>
    </row>
    <row r="206" spans="1:9" ht="14.1" customHeight="1">
      <c r="A206" s="174"/>
      <c r="B206" s="175"/>
      <c r="C206" s="170" t="s">
        <v>510</v>
      </c>
      <c r="D206" s="176" t="s">
        <v>378</v>
      </c>
      <c r="E206" s="380">
        <v>0</v>
      </c>
      <c r="F206" s="433">
        <v>600</v>
      </c>
      <c r="G206" s="536">
        <v>600</v>
      </c>
      <c r="H206" s="460">
        <v>0</v>
      </c>
      <c r="I206" s="456">
        <f t="shared" si="15"/>
        <v>100</v>
      </c>
    </row>
    <row r="207" spans="1:9" ht="14.1" customHeight="1">
      <c r="A207" s="174"/>
      <c r="B207" s="175"/>
      <c r="C207" s="170" t="s">
        <v>511</v>
      </c>
      <c r="D207" s="176" t="s">
        <v>378</v>
      </c>
      <c r="E207" s="380">
        <v>0</v>
      </c>
      <c r="F207" s="433">
        <v>600</v>
      </c>
      <c r="G207" s="536">
        <v>600</v>
      </c>
      <c r="H207" s="460">
        <v>0</v>
      </c>
      <c r="I207" s="456">
        <f t="shared" si="15"/>
        <v>100</v>
      </c>
    </row>
    <row r="208" spans="1:9" ht="14.1" customHeight="1">
      <c r="A208" s="174"/>
      <c r="B208" s="175"/>
      <c r="C208" s="170" t="s">
        <v>474</v>
      </c>
      <c r="D208" s="176" t="s">
        <v>378</v>
      </c>
      <c r="E208" s="380">
        <v>0</v>
      </c>
      <c r="F208" s="433">
        <v>66</v>
      </c>
      <c r="G208" s="536">
        <v>66</v>
      </c>
      <c r="H208" s="460">
        <v>0</v>
      </c>
      <c r="I208" s="456">
        <f t="shared" si="15"/>
        <v>100</v>
      </c>
    </row>
    <row r="209" spans="1:9" ht="14.1" customHeight="1">
      <c r="A209" s="174"/>
      <c r="B209" s="175"/>
      <c r="C209" s="170" t="s">
        <v>512</v>
      </c>
      <c r="D209" s="176" t="s">
        <v>378</v>
      </c>
      <c r="E209" s="380">
        <v>0</v>
      </c>
      <c r="F209" s="433">
        <v>400</v>
      </c>
      <c r="G209" s="536">
        <v>400</v>
      </c>
      <c r="H209" s="460">
        <v>0</v>
      </c>
      <c r="I209" s="456">
        <f t="shared" si="15"/>
        <v>100</v>
      </c>
    </row>
    <row r="210" spans="1:9" ht="14.1" customHeight="1">
      <c r="A210" s="174"/>
      <c r="B210" s="175"/>
      <c r="C210" s="170" t="s">
        <v>513</v>
      </c>
      <c r="D210" s="176" t="s">
        <v>378</v>
      </c>
      <c r="E210" s="380">
        <v>0</v>
      </c>
      <c r="F210" s="433">
        <v>600</v>
      </c>
      <c r="G210" s="536">
        <v>600</v>
      </c>
      <c r="H210" s="460">
        <v>0</v>
      </c>
      <c r="I210" s="456">
        <f t="shared" si="15"/>
        <v>100</v>
      </c>
    </row>
    <row r="211" spans="1:9" ht="14.1" customHeight="1">
      <c r="A211" s="174"/>
      <c r="B211" s="175"/>
      <c r="C211" s="170" t="s">
        <v>514</v>
      </c>
      <c r="D211" s="176" t="s">
        <v>378</v>
      </c>
      <c r="E211" s="380">
        <v>0</v>
      </c>
      <c r="F211" s="433">
        <v>1000</v>
      </c>
      <c r="G211" s="536">
        <v>1000</v>
      </c>
      <c r="H211" s="460">
        <v>0</v>
      </c>
      <c r="I211" s="456">
        <f t="shared" si="15"/>
        <v>100</v>
      </c>
    </row>
    <row r="212" spans="1:9" ht="14.1" customHeight="1">
      <c r="A212" s="174"/>
      <c r="B212" s="175"/>
      <c r="C212" s="170" t="s">
        <v>515</v>
      </c>
      <c r="D212" s="176" t="s">
        <v>378</v>
      </c>
      <c r="E212" s="380">
        <v>0</v>
      </c>
      <c r="F212" s="433">
        <v>400</v>
      </c>
      <c r="G212" s="536">
        <v>400</v>
      </c>
      <c r="H212" s="460">
        <v>0</v>
      </c>
      <c r="I212" s="456">
        <f t="shared" si="15"/>
        <v>100</v>
      </c>
    </row>
    <row r="213" spans="1:9" ht="14.1" customHeight="1">
      <c r="A213" s="174"/>
      <c r="B213" s="175"/>
      <c r="C213" s="170" t="s">
        <v>516</v>
      </c>
      <c r="D213" s="176" t="s">
        <v>378</v>
      </c>
      <c r="E213" s="380">
        <v>0</v>
      </c>
      <c r="F213" s="433">
        <v>1000</v>
      </c>
      <c r="G213" s="536">
        <v>1000</v>
      </c>
      <c r="H213" s="460">
        <v>0</v>
      </c>
      <c r="I213" s="456">
        <f t="shared" si="15"/>
        <v>100</v>
      </c>
    </row>
    <row r="214" spans="1:9" ht="14.1" customHeight="1">
      <c r="A214" s="174"/>
      <c r="B214" s="175"/>
      <c r="C214" s="170" t="s">
        <v>517</v>
      </c>
      <c r="D214" s="176" t="s">
        <v>378</v>
      </c>
      <c r="E214" s="380">
        <v>0</v>
      </c>
      <c r="F214" s="433">
        <f>600+500</f>
        <v>1100</v>
      </c>
      <c r="G214" s="536">
        <v>1100</v>
      </c>
      <c r="H214" s="460">
        <v>0</v>
      </c>
      <c r="I214" s="456">
        <f t="shared" si="15"/>
        <v>100</v>
      </c>
    </row>
    <row r="215" spans="1:9" ht="14.1" customHeight="1">
      <c r="A215" s="174"/>
      <c r="B215" s="175"/>
      <c r="C215" s="170" t="s">
        <v>518</v>
      </c>
      <c r="D215" s="176" t="s">
        <v>378</v>
      </c>
      <c r="E215" s="380">
        <v>0</v>
      </c>
      <c r="F215" s="433">
        <v>400</v>
      </c>
      <c r="G215" s="536">
        <v>400</v>
      </c>
      <c r="H215" s="460">
        <v>0</v>
      </c>
      <c r="I215" s="456">
        <f t="shared" si="15"/>
        <v>100</v>
      </c>
    </row>
    <row r="216" spans="1:9" ht="14.1" customHeight="1">
      <c r="A216" s="174"/>
      <c r="B216" s="175"/>
      <c r="C216" s="170" t="s">
        <v>519</v>
      </c>
      <c r="D216" s="176" t="s">
        <v>378</v>
      </c>
      <c r="E216" s="380">
        <v>0</v>
      </c>
      <c r="F216" s="433">
        <v>259</v>
      </c>
      <c r="G216" s="536">
        <v>259</v>
      </c>
      <c r="H216" s="460">
        <v>0</v>
      </c>
      <c r="I216" s="456">
        <f t="shared" si="15"/>
        <v>100</v>
      </c>
    </row>
    <row r="217" spans="1:9" ht="14.1" customHeight="1">
      <c r="A217" s="174"/>
      <c r="B217" s="175"/>
      <c r="C217" s="170" t="s">
        <v>520</v>
      </c>
      <c r="D217" s="176" t="s">
        <v>378</v>
      </c>
      <c r="E217" s="380">
        <v>0</v>
      </c>
      <c r="F217" s="433">
        <v>431</v>
      </c>
      <c r="G217" s="536">
        <v>431</v>
      </c>
      <c r="H217" s="460">
        <v>0</v>
      </c>
      <c r="I217" s="456">
        <f t="shared" si="15"/>
        <v>100</v>
      </c>
    </row>
    <row r="218" spans="1:9" ht="14.1" customHeight="1">
      <c r="A218" s="174"/>
      <c r="B218" s="175"/>
      <c r="C218" s="170" t="s">
        <v>521</v>
      </c>
      <c r="D218" s="176" t="s">
        <v>378</v>
      </c>
      <c r="E218" s="380">
        <v>0</v>
      </c>
      <c r="F218" s="433">
        <v>450</v>
      </c>
      <c r="G218" s="536">
        <v>450</v>
      </c>
      <c r="H218" s="460">
        <v>0</v>
      </c>
      <c r="I218" s="456">
        <f t="shared" ref="I218:I227" si="16">G218/F218*100</f>
        <v>100</v>
      </c>
    </row>
    <row r="219" spans="1:9" ht="14.1" customHeight="1">
      <c r="A219" s="174"/>
      <c r="B219" s="175"/>
      <c r="C219" s="170" t="s">
        <v>551</v>
      </c>
      <c r="D219" s="176" t="s">
        <v>378</v>
      </c>
      <c r="E219" s="380">
        <v>0</v>
      </c>
      <c r="F219" s="433">
        <v>1200</v>
      </c>
      <c r="G219" s="536">
        <v>1200</v>
      </c>
      <c r="H219" s="460">
        <v>0</v>
      </c>
      <c r="I219" s="456">
        <f t="shared" si="16"/>
        <v>100</v>
      </c>
    </row>
    <row r="220" spans="1:9" ht="14.1" customHeight="1">
      <c r="A220" s="174"/>
      <c r="B220" s="175"/>
      <c r="C220" s="170" t="s">
        <v>522</v>
      </c>
      <c r="D220" s="176" t="s">
        <v>378</v>
      </c>
      <c r="E220" s="380">
        <v>0</v>
      </c>
      <c r="F220" s="433">
        <v>1100</v>
      </c>
      <c r="G220" s="536">
        <v>0</v>
      </c>
      <c r="H220" s="460">
        <v>0</v>
      </c>
      <c r="I220" s="456">
        <f t="shared" si="16"/>
        <v>0</v>
      </c>
    </row>
    <row r="221" spans="1:9" ht="14.1" customHeight="1">
      <c r="A221" s="174"/>
      <c r="B221" s="175"/>
      <c r="C221" s="170" t="s">
        <v>523</v>
      </c>
      <c r="D221" s="176" t="s">
        <v>378</v>
      </c>
      <c r="E221" s="380">
        <v>0</v>
      </c>
      <c r="F221" s="433">
        <v>2400</v>
      </c>
      <c r="G221" s="536">
        <v>0</v>
      </c>
      <c r="H221" s="460">
        <v>0</v>
      </c>
      <c r="I221" s="456">
        <f t="shared" si="16"/>
        <v>0</v>
      </c>
    </row>
    <row r="222" spans="1:9" ht="14.1" customHeight="1">
      <c r="A222" s="174"/>
      <c r="B222" s="175"/>
      <c r="C222" s="170" t="s">
        <v>524</v>
      </c>
      <c r="D222" s="176" t="s">
        <v>378</v>
      </c>
      <c r="E222" s="380">
        <v>0</v>
      </c>
      <c r="F222" s="433">
        <v>1000</v>
      </c>
      <c r="G222" s="536">
        <v>0</v>
      </c>
      <c r="H222" s="460">
        <v>0</v>
      </c>
      <c r="I222" s="456">
        <f t="shared" si="16"/>
        <v>0</v>
      </c>
    </row>
    <row r="223" spans="1:9" ht="14.1" customHeight="1">
      <c r="A223" s="174"/>
      <c r="B223" s="175"/>
      <c r="C223" s="170" t="s">
        <v>592</v>
      </c>
      <c r="D223" s="176" t="s">
        <v>378</v>
      </c>
      <c r="E223" s="380">
        <v>0</v>
      </c>
      <c r="F223" s="433">
        <v>350</v>
      </c>
      <c r="G223" s="536">
        <v>350</v>
      </c>
      <c r="H223" s="460">
        <v>0</v>
      </c>
      <c r="I223" s="456">
        <f t="shared" si="16"/>
        <v>100</v>
      </c>
    </row>
    <row r="224" spans="1:9" ht="14.1" customHeight="1">
      <c r="A224" s="174"/>
      <c r="B224" s="175"/>
      <c r="C224" s="170" t="s">
        <v>525</v>
      </c>
      <c r="D224" s="176" t="s">
        <v>378</v>
      </c>
      <c r="E224" s="380">
        <v>0</v>
      </c>
      <c r="F224" s="433">
        <v>14159</v>
      </c>
      <c r="G224" s="536">
        <v>14159</v>
      </c>
      <c r="H224" s="460">
        <v>0</v>
      </c>
      <c r="I224" s="456">
        <f t="shared" si="16"/>
        <v>100</v>
      </c>
    </row>
    <row r="225" spans="1:9" ht="14.1" customHeight="1">
      <c r="A225" s="174"/>
      <c r="B225" s="175"/>
      <c r="C225" s="170" t="s">
        <v>593</v>
      </c>
      <c r="D225" s="176" t="s">
        <v>378</v>
      </c>
      <c r="E225" s="380">
        <v>0</v>
      </c>
      <c r="F225" s="433">
        <v>450</v>
      </c>
      <c r="G225" s="536">
        <v>450</v>
      </c>
      <c r="H225" s="460">
        <v>0</v>
      </c>
      <c r="I225" s="456">
        <f t="shared" si="16"/>
        <v>100</v>
      </c>
    </row>
    <row r="226" spans="1:9" ht="14.1" customHeight="1">
      <c r="A226" s="174"/>
      <c r="B226" s="175"/>
      <c r="C226" s="170" t="s">
        <v>594</v>
      </c>
      <c r="D226" s="176" t="s">
        <v>378</v>
      </c>
      <c r="E226" s="380">
        <v>0</v>
      </c>
      <c r="F226" s="433">
        <v>450</v>
      </c>
      <c r="G226" s="536">
        <v>450</v>
      </c>
      <c r="H226" s="460">
        <v>0</v>
      </c>
      <c r="I226" s="456">
        <f t="shared" si="16"/>
        <v>100</v>
      </c>
    </row>
    <row r="227" spans="1:9" ht="14.1" customHeight="1">
      <c r="A227" s="174"/>
      <c r="B227" s="175"/>
      <c r="C227" s="170" t="s">
        <v>595</v>
      </c>
      <c r="D227" s="176" t="s">
        <v>378</v>
      </c>
      <c r="E227" s="380">
        <v>0</v>
      </c>
      <c r="F227" s="433">
        <v>835</v>
      </c>
      <c r="G227" s="536">
        <v>835</v>
      </c>
      <c r="H227" s="460">
        <v>0</v>
      </c>
      <c r="I227" s="456">
        <f t="shared" si="16"/>
        <v>100</v>
      </c>
    </row>
    <row r="228" spans="1:9" ht="14.1" customHeight="1">
      <c r="A228" s="174"/>
      <c r="B228" s="175"/>
      <c r="C228" s="170" t="s">
        <v>596</v>
      </c>
      <c r="D228" s="176" t="s">
        <v>378</v>
      </c>
      <c r="E228" s="380">
        <v>0</v>
      </c>
      <c r="F228" s="433">
        <v>850</v>
      </c>
      <c r="G228" s="536">
        <v>850</v>
      </c>
      <c r="H228" s="460">
        <v>0</v>
      </c>
      <c r="I228" s="456">
        <f t="shared" si="15"/>
        <v>100</v>
      </c>
    </row>
    <row r="229" spans="1:9" ht="14.1" customHeight="1">
      <c r="A229" s="174"/>
      <c r="B229" s="175"/>
      <c r="C229" s="170" t="s">
        <v>597</v>
      </c>
      <c r="D229" s="176" t="s">
        <v>378</v>
      </c>
      <c r="E229" s="380">
        <v>0</v>
      </c>
      <c r="F229" s="433">
        <v>500</v>
      </c>
      <c r="G229" s="536">
        <v>500</v>
      </c>
      <c r="H229" s="460">
        <v>0</v>
      </c>
      <c r="I229" s="456">
        <f t="shared" si="15"/>
        <v>100</v>
      </c>
    </row>
    <row r="230" spans="1:9" ht="14.1" customHeight="1" thickBot="1">
      <c r="A230" s="174"/>
      <c r="B230" s="175"/>
      <c r="C230" s="170" t="s">
        <v>598</v>
      </c>
      <c r="D230" s="176" t="s">
        <v>378</v>
      </c>
      <c r="E230" s="380">
        <v>0</v>
      </c>
      <c r="F230" s="433">
        <v>1000</v>
      </c>
      <c r="G230" s="536">
        <v>1000</v>
      </c>
      <c r="H230" s="460">
        <v>0</v>
      </c>
      <c r="I230" s="456">
        <f t="shared" si="15"/>
        <v>100</v>
      </c>
    </row>
    <row r="231" spans="1:9" ht="16.5" thickBot="1">
      <c r="A231" s="1304" t="s">
        <v>54</v>
      </c>
      <c r="B231" s="1305"/>
      <c r="C231" s="1305"/>
      <c r="D231" s="177"/>
      <c r="E231" s="183">
        <f>E120+E126+E134+E176</f>
        <v>113697</v>
      </c>
      <c r="F231" s="532">
        <f>F120+F126+F134+F176</f>
        <v>247511.3</v>
      </c>
      <c r="G231" s="183">
        <f>G120+G126+G134+G176</f>
        <v>169005</v>
      </c>
      <c r="H231" s="463">
        <f>G231/E231*100</f>
        <v>148.64508298371987</v>
      </c>
      <c r="I231" s="457">
        <f t="shared" si="15"/>
        <v>68.28173097551506</v>
      </c>
    </row>
    <row r="232" spans="1:9" ht="16.5" thickBot="1">
      <c r="A232" s="178" t="s">
        <v>55</v>
      </c>
      <c r="B232" s="179"/>
      <c r="C232" s="179"/>
      <c r="D232" s="179"/>
      <c r="E232" s="184">
        <f>E84+E231</f>
        <v>295076</v>
      </c>
      <c r="F232" s="539">
        <f>F84+F231</f>
        <v>508000.39999999997</v>
      </c>
      <c r="G232" s="184">
        <f>G84+G231</f>
        <v>409968</v>
      </c>
      <c r="H232" s="463">
        <f>G232/E232*100</f>
        <v>138.93640960294974</v>
      </c>
      <c r="I232" s="457">
        <f>G232/F232*100</f>
        <v>80.702298659607365</v>
      </c>
    </row>
    <row r="233" spans="1:9" ht="15.75">
      <c r="A233" s="645"/>
      <c r="B233" s="645"/>
      <c r="C233" s="645"/>
      <c r="D233" s="56"/>
      <c r="E233" s="127"/>
      <c r="F233" s="126"/>
      <c r="G233" s="405"/>
      <c r="H233" s="125"/>
      <c r="I233" s="125"/>
    </row>
    <row r="234" spans="1:9" ht="15.75">
      <c r="A234" s="645"/>
      <c r="B234" s="645"/>
      <c r="C234" s="645"/>
      <c r="D234" s="56"/>
      <c r="E234" s="127"/>
      <c r="F234" s="126"/>
      <c r="G234" s="405"/>
      <c r="H234" s="125"/>
      <c r="I234" s="125"/>
    </row>
    <row r="235" spans="1:9" ht="15.75">
      <c r="A235" s="645"/>
      <c r="B235" s="645"/>
      <c r="C235" s="645"/>
      <c r="D235" s="56"/>
      <c r="E235" s="127"/>
      <c r="F235" s="126"/>
      <c r="G235" s="405"/>
      <c r="H235" s="125"/>
      <c r="I235" s="125"/>
    </row>
    <row r="236" spans="1:9" ht="15.75">
      <c r="A236" s="645"/>
      <c r="B236" s="645"/>
      <c r="C236" s="645"/>
      <c r="D236" s="56"/>
      <c r="E236" s="127"/>
      <c r="F236" s="126"/>
      <c r="G236" s="405"/>
      <c r="H236" s="125"/>
      <c r="I236" s="125"/>
    </row>
    <row r="237" spans="1:9" ht="15.75">
      <c r="A237" s="645"/>
      <c r="B237" s="645"/>
      <c r="C237" s="645"/>
      <c r="D237" s="56"/>
      <c r="E237" s="127"/>
      <c r="F237" s="126"/>
      <c r="G237" s="405"/>
      <c r="H237" s="125"/>
      <c r="I237" s="125"/>
    </row>
    <row r="238" spans="1:9" ht="15.75">
      <c r="A238" s="645"/>
      <c r="B238" s="645"/>
      <c r="C238" s="645"/>
      <c r="D238" s="56"/>
      <c r="E238" s="127"/>
      <c r="F238" s="126"/>
      <c r="G238" s="405"/>
      <c r="H238" s="125"/>
      <c r="I238" s="125"/>
    </row>
    <row r="239" spans="1:9" ht="15.75">
      <c r="A239" s="645"/>
      <c r="B239" s="645"/>
      <c r="C239" s="645"/>
      <c r="D239" s="56"/>
      <c r="E239" s="127"/>
      <c r="F239" s="126"/>
      <c r="G239" s="405"/>
      <c r="H239" s="125"/>
      <c r="I239" s="125"/>
    </row>
    <row r="240" spans="1:9" ht="15.75">
      <c r="A240" s="645"/>
      <c r="B240" s="645"/>
      <c r="C240" s="645"/>
      <c r="D240" s="56"/>
      <c r="E240" s="127"/>
      <c r="F240" s="126"/>
      <c r="G240" s="405"/>
      <c r="H240" s="125"/>
      <c r="I240" s="125"/>
    </row>
    <row r="241" spans="1:9" ht="15.75">
      <c r="A241" s="645"/>
      <c r="B241" s="645"/>
      <c r="C241" s="645"/>
      <c r="D241" s="56"/>
      <c r="E241" s="127"/>
      <c r="F241" s="126"/>
      <c r="G241" s="405"/>
      <c r="H241" s="125"/>
      <c r="I241" s="125"/>
    </row>
    <row r="242" spans="1:9" ht="15.75">
      <c r="A242" s="645"/>
      <c r="B242" s="645"/>
      <c r="C242" s="645"/>
      <c r="D242" s="56"/>
      <c r="E242" s="127"/>
      <c r="F242" s="126"/>
      <c r="G242" s="405"/>
      <c r="H242" s="125"/>
      <c r="I242" s="125"/>
    </row>
    <row r="243" spans="1:9" ht="15.75">
      <c r="A243" s="645"/>
      <c r="B243" s="645"/>
      <c r="C243" s="645"/>
      <c r="D243" s="56"/>
      <c r="E243" s="127"/>
      <c r="F243" s="126"/>
      <c r="G243" s="405"/>
      <c r="H243" s="125"/>
      <c r="I243" s="125"/>
    </row>
    <row r="244" spans="1:9" ht="15.75">
      <c r="A244" s="645"/>
      <c r="B244" s="645"/>
      <c r="C244" s="645"/>
      <c r="D244" s="56"/>
      <c r="E244" s="127"/>
      <c r="F244" s="126"/>
      <c r="G244" s="405"/>
      <c r="H244" s="125"/>
      <c r="I244" s="125"/>
    </row>
    <row r="245" spans="1:9" ht="15.75">
      <c r="A245" s="645"/>
      <c r="B245" s="645"/>
      <c r="C245" s="645"/>
      <c r="D245" s="56"/>
      <c r="E245" s="127"/>
      <c r="F245" s="126"/>
      <c r="G245" s="405"/>
      <c r="H245" s="125"/>
      <c r="I245" s="125"/>
    </row>
    <row r="246" spans="1:9" ht="15.75">
      <c r="A246" s="645"/>
      <c r="B246" s="645"/>
      <c r="C246" s="645"/>
      <c r="D246" s="56"/>
      <c r="E246" s="127"/>
      <c r="F246" s="126"/>
      <c r="G246" s="405"/>
      <c r="H246" s="125"/>
      <c r="I246" s="125"/>
    </row>
    <row r="247" spans="1:9" ht="15.75">
      <c r="A247" s="645"/>
      <c r="B247" s="645"/>
      <c r="C247" s="645"/>
      <c r="D247" s="56"/>
      <c r="E247" s="127"/>
      <c r="F247" s="126"/>
      <c r="G247" s="405"/>
      <c r="H247" s="125"/>
      <c r="I247" s="125"/>
    </row>
    <row r="248" spans="1:9" ht="15.75">
      <c r="A248" s="645"/>
      <c r="B248" s="645"/>
      <c r="C248" s="645"/>
      <c r="D248" s="56"/>
      <c r="E248" s="127"/>
      <c r="F248" s="126"/>
      <c r="G248" s="405"/>
      <c r="H248" s="125"/>
      <c r="I248" s="125"/>
    </row>
    <row r="249" spans="1:9" ht="15.75">
      <c r="A249" s="645"/>
      <c r="B249" s="645"/>
      <c r="C249" s="645"/>
      <c r="D249" s="56"/>
      <c r="E249" s="127"/>
      <c r="F249" s="126"/>
      <c r="G249" s="405"/>
      <c r="H249" s="125"/>
      <c r="I249" s="125"/>
    </row>
    <row r="250" spans="1:9" ht="15.75">
      <c r="A250" s="645"/>
      <c r="B250" s="645"/>
      <c r="C250" s="645"/>
      <c r="D250" s="56"/>
      <c r="E250" s="127"/>
      <c r="F250" s="126"/>
      <c r="G250" s="405"/>
      <c r="H250" s="125"/>
      <c r="I250" s="125"/>
    </row>
    <row r="251" spans="1:9" ht="15.75">
      <c r="A251" s="645"/>
      <c r="B251" s="645"/>
      <c r="C251" s="645"/>
      <c r="D251" s="56"/>
      <c r="E251" s="127"/>
      <c r="F251" s="126"/>
      <c r="G251" s="405"/>
      <c r="H251" s="125"/>
      <c r="I251" s="125"/>
    </row>
    <row r="252" spans="1:9" ht="15.75">
      <c r="A252" s="645"/>
      <c r="B252" s="645"/>
      <c r="C252" s="645"/>
      <c r="D252" s="56"/>
      <c r="E252" s="127"/>
      <c r="F252" s="126"/>
      <c r="G252" s="405"/>
      <c r="H252" s="125"/>
      <c r="I252" s="125"/>
    </row>
    <row r="253" spans="1:9" ht="15.75">
      <c r="A253" s="645"/>
      <c r="B253" s="645"/>
      <c r="C253" s="645"/>
      <c r="D253" s="56"/>
      <c r="E253" s="127"/>
      <c r="F253" s="126"/>
      <c r="G253" s="405"/>
      <c r="H253" s="125"/>
      <c r="I253" s="125"/>
    </row>
    <row r="254" spans="1:9" ht="15.75">
      <c r="A254" s="645"/>
      <c r="B254" s="645"/>
      <c r="C254" s="645"/>
      <c r="D254" s="56"/>
      <c r="E254" s="127"/>
      <c r="F254" s="126"/>
      <c r="G254" s="405"/>
      <c r="H254" s="125"/>
      <c r="I254" s="125"/>
    </row>
    <row r="255" spans="1:9" ht="15.75">
      <c r="A255" s="645"/>
      <c r="B255" s="645"/>
      <c r="C255" s="645"/>
      <c r="D255" s="56"/>
      <c r="E255" s="127"/>
      <c r="F255" s="126"/>
      <c r="G255" s="405"/>
      <c r="H255" s="125"/>
      <c r="I255" s="125"/>
    </row>
    <row r="256" spans="1:9" ht="15.75">
      <c r="A256" s="645"/>
      <c r="B256" s="645"/>
      <c r="C256" s="645"/>
      <c r="D256" s="56"/>
      <c r="E256" s="127"/>
      <c r="F256" s="126"/>
      <c r="G256" s="405"/>
      <c r="H256" s="125"/>
      <c r="I256" s="125"/>
    </row>
    <row r="257" spans="1:9" ht="15.75">
      <c r="A257" s="645"/>
      <c r="B257" s="645"/>
      <c r="C257" s="645"/>
      <c r="D257" s="56"/>
      <c r="E257" s="127"/>
      <c r="F257" s="126"/>
      <c r="G257" s="405"/>
      <c r="H257" s="125"/>
      <c r="I257" s="125"/>
    </row>
    <row r="258" spans="1:9" ht="15.75">
      <c r="A258" s="645"/>
      <c r="B258" s="645"/>
      <c r="C258" s="645"/>
      <c r="D258" s="56"/>
      <c r="E258" s="127"/>
      <c r="F258" s="126"/>
      <c r="G258" s="405"/>
      <c r="H258" s="125"/>
      <c r="I258" s="125"/>
    </row>
    <row r="259" spans="1:9" ht="15.75">
      <c r="A259" s="645"/>
      <c r="B259" s="645"/>
      <c r="C259" s="645"/>
      <c r="D259" s="56"/>
      <c r="E259" s="127"/>
      <c r="F259" s="126"/>
      <c r="G259" s="405"/>
      <c r="H259" s="125"/>
      <c r="I259" s="125"/>
    </row>
    <row r="260" spans="1:9" ht="15.75">
      <c r="A260" s="645"/>
      <c r="B260" s="645"/>
      <c r="C260" s="645"/>
      <c r="D260" s="56"/>
      <c r="E260" s="127"/>
      <c r="F260" s="126"/>
      <c r="G260" s="405"/>
      <c r="H260" s="125"/>
      <c r="I260" s="125"/>
    </row>
    <row r="261" spans="1:9" ht="15.75">
      <c r="A261" s="645"/>
      <c r="B261" s="645"/>
      <c r="C261" s="645"/>
      <c r="D261" s="56"/>
      <c r="E261" s="127"/>
      <c r="F261" s="126"/>
      <c r="G261" s="405"/>
      <c r="H261" s="125"/>
      <c r="I261" s="125"/>
    </row>
    <row r="262" spans="1:9" ht="15.75">
      <c r="A262" s="645"/>
      <c r="B262" s="645"/>
      <c r="C262" s="645"/>
      <c r="D262" s="56"/>
      <c r="E262" s="127"/>
      <c r="F262" s="126"/>
      <c r="G262" s="405"/>
      <c r="H262" s="125"/>
      <c r="I262" s="125"/>
    </row>
    <row r="263" spans="1:9" ht="15.75">
      <c r="A263" s="645"/>
      <c r="B263" s="645"/>
      <c r="C263" s="645"/>
      <c r="D263" s="56"/>
      <c r="E263" s="127"/>
      <c r="F263" s="126"/>
      <c r="G263" s="405"/>
      <c r="H263" s="125"/>
      <c r="I263" s="125"/>
    </row>
    <row r="264" spans="1:9" ht="15.75">
      <c r="A264" s="645"/>
      <c r="B264" s="645"/>
      <c r="C264" s="645"/>
      <c r="D264" s="56"/>
      <c r="E264" s="127"/>
      <c r="F264" s="126"/>
      <c r="G264" s="405"/>
      <c r="H264" s="125"/>
      <c r="I264" s="125"/>
    </row>
    <row r="265" spans="1:9" ht="15.75">
      <c r="A265" s="645"/>
      <c r="B265" s="645"/>
      <c r="C265" s="645"/>
      <c r="D265" s="56"/>
      <c r="E265" s="127"/>
      <c r="F265" s="126"/>
      <c r="G265" s="405"/>
      <c r="H265" s="125"/>
      <c r="I265" s="125"/>
    </row>
    <row r="266" spans="1:9" ht="15.75">
      <c r="A266" s="645"/>
      <c r="B266" s="645"/>
      <c r="C266" s="645"/>
      <c r="D266" s="56"/>
      <c r="E266" s="127"/>
      <c r="F266" s="126"/>
      <c r="G266" s="405"/>
      <c r="H266" s="125"/>
      <c r="I266" s="125"/>
    </row>
    <row r="267" spans="1:9" ht="15.75">
      <c r="A267" s="645"/>
      <c r="B267" s="645"/>
      <c r="C267" s="645"/>
      <c r="D267" s="56"/>
      <c r="E267" s="127"/>
      <c r="F267" s="126"/>
      <c r="G267" s="405"/>
      <c r="H267" s="125"/>
      <c r="I267" s="125"/>
    </row>
    <row r="268" spans="1:9">
      <c r="E268"/>
      <c r="F268"/>
      <c r="G268" s="402"/>
      <c r="H268"/>
      <c r="I268"/>
    </row>
    <row r="269" spans="1:9">
      <c r="E269"/>
      <c r="F269"/>
      <c r="G269" s="402"/>
      <c r="H269"/>
      <c r="I269"/>
    </row>
    <row r="270" spans="1:9">
      <c r="E270"/>
      <c r="F270"/>
      <c r="G270" s="402"/>
      <c r="H270"/>
      <c r="I270"/>
    </row>
    <row r="271" spans="1:9">
      <c r="E271"/>
      <c r="F271"/>
      <c r="G271" s="402"/>
      <c r="H271"/>
      <c r="I271"/>
    </row>
    <row r="272" spans="1:9">
      <c r="E272"/>
      <c r="F272"/>
      <c r="G272" s="402"/>
      <c r="H272"/>
      <c r="I272"/>
    </row>
    <row r="273" spans="5:9">
      <c r="E273"/>
      <c r="F273"/>
      <c r="G273" s="402"/>
      <c r="H273"/>
      <c r="I273"/>
    </row>
    <row r="274" spans="5:9">
      <c r="E274"/>
      <c r="F274"/>
      <c r="G274" s="402"/>
      <c r="H274"/>
      <c r="I274"/>
    </row>
    <row r="275" spans="5:9">
      <c r="E275"/>
      <c r="F275"/>
      <c r="G275" s="402"/>
      <c r="H275"/>
      <c r="I275"/>
    </row>
    <row r="276" spans="5:9">
      <c r="E276"/>
      <c r="F276"/>
      <c r="G276" s="402"/>
      <c r="H276"/>
      <c r="I276"/>
    </row>
    <row r="277" spans="5:9">
      <c r="E277"/>
      <c r="F277"/>
      <c r="G277" s="402"/>
      <c r="H277"/>
      <c r="I277"/>
    </row>
    <row r="278" spans="5:9">
      <c r="E278"/>
      <c r="F278"/>
      <c r="G278" s="402"/>
      <c r="H278"/>
      <c r="I278"/>
    </row>
    <row r="279" spans="5:9">
      <c r="E279"/>
      <c r="F279"/>
      <c r="G279" s="402"/>
      <c r="H279"/>
      <c r="I279"/>
    </row>
    <row r="280" spans="5:9">
      <c r="E280"/>
      <c r="F280"/>
      <c r="G280" s="402"/>
      <c r="H280"/>
      <c r="I280"/>
    </row>
    <row r="281" spans="5:9">
      <c r="E281"/>
      <c r="F281"/>
      <c r="G281" s="402"/>
      <c r="H281"/>
      <c r="I281"/>
    </row>
    <row r="282" spans="5:9">
      <c r="E282"/>
      <c r="F282"/>
      <c r="G282" s="402"/>
      <c r="H282"/>
      <c r="I282"/>
    </row>
    <row r="283" spans="5:9">
      <c r="E283"/>
      <c r="F283"/>
      <c r="G283" s="402"/>
      <c r="H283"/>
      <c r="I283"/>
    </row>
    <row r="284" spans="5:9">
      <c r="E284"/>
      <c r="F284"/>
      <c r="G284" s="402"/>
      <c r="H284"/>
      <c r="I284"/>
    </row>
    <row r="285" spans="5:9">
      <c r="E285"/>
      <c r="F285"/>
      <c r="G285" s="402"/>
      <c r="H285"/>
      <c r="I285"/>
    </row>
    <row r="286" spans="5:9">
      <c r="E286"/>
      <c r="F286"/>
      <c r="G286" s="402"/>
      <c r="H286"/>
      <c r="I286"/>
    </row>
    <row r="287" spans="5:9">
      <c r="E287"/>
      <c r="F287"/>
      <c r="G287" s="402"/>
      <c r="H287"/>
      <c r="I287"/>
    </row>
    <row r="288" spans="5:9">
      <c r="E288"/>
      <c r="F288"/>
      <c r="G288" s="402"/>
      <c r="H288"/>
      <c r="I288"/>
    </row>
    <row r="289" spans="5:9">
      <c r="E289"/>
      <c r="F289"/>
      <c r="G289" s="402"/>
      <c r="H289"/>
      <c r="I289"/>
    </row>
    <row r="290" spans="5:9">
      <c r="E290"/>
      <c r="F290"/>
      <c r="G290" s="402"/>
      <c r="H290"/>
      <c r="I290"/>
    </row>
    <row r="291" spans="5:9" ht="21.95" customHeight="1">
      <c r="E291"/>
      <c r="F291"/>
      <c r="G291" s="402"/>
      <c r="H291"/>
      <c r="I291"/>
    </row>
    <row r="292" spans="5:9" ht="21.95" customHeight="1">
      <c r="E292"/>
      <c r="F292"/>
      <c r="G292" s="402"/>
      <c r="H292"/>
      <c r="I292"/>
    </row>
    <row r="293" spans="5:9" ht="21.95" customHeight="1">
      <c r="E293"/>
      <c r="F293"/>
      <c r="G293" s="402"/>
      <c r="H293"/>
      <c r="I293"/>
    </row>
    <row r="294" spans="5:9" ht="21.95" customHeight="1">
      <c r="E294"/>
      <c r="F294"/>
      <c r="G294" s="402"/>
      <c r="H294"/>
      <c r="I294"/>
    </row>
    <row r="295" spans="5:9" ht="21.95" customHeight="1">
      <c r="E295"/>
      <c r="F295"/>
      <c r="G295" s="402"/>
      <c r="H295"/>
      <c r="I295"/>
    </row>
    <row r="296" spans="5:9" ht="21.95" customHeight="1">
      <c r="E296"/>
      <c r="F296"/>
      <c r="G296" s="402"/>
      <c r="H296"/>
      <c r="I296"/>
    </row>
    <row r="297" spans="5:9" ht="21.95" customHeight="1">
      <c r="E297"/>
      <c r="F297"/>
      <c r="G297" s="402"/>
      <c r="H297"/>
      <c r="I297"/>
    </row>
    <row r="298" spans="5:9" ht="21.95" customHeight="1">
      <c r="E298"/>
      <c r="F298"/>
      <c r="G298" s="402"/>
      <c r="H298"/>
      <c r="I298"/>
    </row>
    <row r="299" spans="5:9" ht="21.95" customHeight="1">
      <c r="E299"/>
      <c r="F299"/>
      <c r="G299" s="402"/>
      <c r="H299"/>
      <c r="I299"/>
    </row>
    <row r="300" spans="5:9" ht="21.95" customHeight="1">
      <c r="E300"/>
      <c r="F300"/>
      <c r="G300" s="402"/>
      <c r="H300"/>
      <c r="I300"/>
    </row>
    <row r="301" spans="5:9" ht="21.95" customHeight="1">
      <c r="E301"/>
      <c r="F301"/>
      <c r="G301" s="402"/>
      <c r="H301"/>
      <c r="I301"/>
    </row>
    <row r="302" spans="5:9" ht="21.95" customHeight="1">
      <c r="E302"/>
      <c r="F302"/>
      <c r="G302" s="402"/>
      <c r="H302"/>
      <c r="I302"/>
    </row>
    <row r="303" spans="5:9" ht="21.95" customHeight="1">
      <c r="E303"/>
      <c r="F303"/>
      <c r="G303" s="402"/>
      <c r="H303"/>
      <c r="I303"/>
    </row>
    <row r="304" spans="5:9" ht="21.95" customHeight="1">
      <c r="E304"/>
      <c r="F304"/>
      <c r="G304" s="402"/>
      <c r="H304"/>
      <c r="I304"/>
    </row>
    <row r="305" spans="5:9" ht="21.95" customHeight="1">
      <c r="E305"/>
      <c r="F305"/>
      <c r="G305" s="402"/>
      <c r="H305"/>
      <c r="I305"/>
    </row>
    <row r="306" spans="5:9" ht="21.95" customHeight="1">
      <c r="E306"/>
      <c r="F306"/>
      <c r="G306" s="402"/>
      <c r="H306"/>
      <c r="I306"/>
    </row>
    <row r="307" spans="5:9" ht="21.95" customHeight="1">
      <c r="E307"/>
      <c r="F307"/>
      <c r="G307" s="402"/>
      <c r="H307"/>
      <c r="I307"/>
    </row>
    <row r="308" spans="5:9" ht="21.95" customHeight="1">
      <c r="E308"/>
      <c r="F308"/>
      <c r="G308" s="402"/>
      <c r="H308"/>
      <c r="I308"/>
    </row>
    <row r="309" spans="5:9" ht="21.95" customHeight="1">
      <c r="E309"/>
      <c r="F309"/>
      <c r="G309" s="402"/>
      <c r="H309"/>
      <c r="I309"/>
    </row>
    <row r="310" spans="5:9" ht="21.95" customHeight="1">
      <c r="E310"/>
      <c r="F310"/>
      <c r="G310" s="402"/>
      <c r="H310"/>
      <c r="I310"/>
    </row>
    <row r="311" spans="5:9" ht="21.95" customHeight="1">
      <c r="E311"/>
      <c r="F311"/>
      <c r="G311" s="402"/>
      <c r="H311"/>
      <c r="I311"/>
    </row>
    <row r="312" spans="5:9" ht="21.95" customHeight="1">
      <c r="E312"/>
      <c r="F312"/>
      <c r="G312" s="402"/>
      <c r="H312"/>
      <c r="I312"/>
    </row>
    <row r="313" spans="5:9" ht="21.95" customHeight="1">
      <c r="E313"/>
      <c r="F313"/>
      <c r="G313" s="402"/>
      <c r="H313"/>
      <c r="I313"/>
    </row>
    <row r="314" spans="5:9" ht="21.95" customHeight="1">
      <c r="E314"/>
      <c r="F314"/>
      <c r="G314" s="402"/>
      <c r="H314"/>
      <c r="I314"/>
    </row>
    <row r="315" spans="5:9" ht="21.95" customHeight="1">
      <c r="E315"/>
      <c r="F315"/>
      <c r="G315" s="402"/>
      <c r="H315"/>
      <c r="I315"/>
    </row>
    <row r="316" spans="5:9" ht="21.95" customHeight="1">
      <c r="E316"/>
      <c r="F316"/>
      <c r="G316" s="402"/>
      <c r="H316"/>
      <c r="I316"/>
    </row>
    <row r="317" spans="5:9" ht="21.95" customHeight="1">
      <c r="E317"/>
      <c r="F317"/>
      <c r="G317" s="402"/>
      <c r="H317"/>
      <c r="I317"/>
    </row>
    <row r="318" spans="5:9" ht="27" customHeight="1">
      <c r="E318"/>
      <c r="F318"/>
      <c r="G318" s="402"/>
      <c r="H318"/>
      <c r="I318"/>
    </row>
    <row r="319" spans="5:9" ht="15" customHeight="1">
      <c r="E319"/>
      <c r="F319"/>
      <c r="G319" s="402"/>
      <c r="H319"/>
      <c r="I319"/>
    </row>
    <row r="320" spans="5:9" ht="15" customHeight="1">
      <c r="E320"/>
      <c r="F320"/>
      <c r="G320" s="402"/>
      <c r="H320"/>
      <c r="I320"/>
    </row>
    <row r="321" spans="5:9" ht="15" customHeight="1">
      <c r="E321"/>
      <c r="F321"/>
      <c r="G321" s="402"/>
      <c r="H321"/>
      <c r="I321"/>
    </row>
    <row r="322" spans="5:9">
      <c r="E322"/>
      <c r="F322"/>
      <c r="G322" s="402"/>
      <c r="H322"/>
      <c r="I322"/>
    </row>
    <row r="323" spans="5:9">
      <c r="E323"/>
      <c r="F323"/>
      <c r="G323" s="402"/>
      <c r="H323"/>
      <c r="I323"/>
    </row>
    <row r="324" spans="5:9">
      <c r="E324"/>
      <c r="F324"/>
      <c r="G324" s="402"/>
      <c r="H324"/>
      <c r="I324"/>
    </row>
    <row r="325" spans="5:9">
      <c r="E325"/>
      <c r="F325"/>
      <c r="G325" s="402"/>
      <c r="H325"/>
      <c r="I325"/>
    </row>
    <row r="326" spans="5:9">
      <c r="E326"/>
      <c r="F326"/>
      <c r="G326" s="402"/>
      <c r="H326"/>
      <c r="I326"/>
    </row>
    <row r="327" spans="5:9">
      <c r="E327"/>
      <c r="F327"/>
      <c r="G327" s="402"/>
      <c r="H327"/>
      <c r="I327"/>
    </row>
    <row r="328" spans="5:9">
      <c r="E328"/>
      <c r="F328"/>
      <c r="G328" s="402"/>
      <c r="H328"/>
      <c r="I328"/>
    </row>
    <row r="329" spans="5:9">
      <c r="E329"/>
      <c r="F329"/>
      <c r="G329" s="402"/>
      <c r="H329"/>
      <c r="I329"/>
    </row>
    <row r="330" spans="5:9">
      <c r="E330"/>
      <c r="F330"/>
      <c r="G330" s="402"/>
      <c r="H330"/>
      <c r="I330"/>
    </row>
    <row r="331" spans="5:9">
      <c r="E331"/>
      <c r="F331"/>
      <c r="G331" s="402"/>
      <c r="H331"/>
      <c r="I331"/>
    </row>
    <row r="332" spans="5:9">
      <c r="E332"/>
      <c r="F332"/>
      <c r="G332" s="402"/>
      <c r="H332"/>
      <c r="I332"/>
    </row>
    <row r="333" spans="5:9">
      <c r="E333"/>
      <c r="F333"/>
      <c r="G333" s="402"/>
      <c r="H333"/>
      <c r="I333"/>
    </row>
  </sheetData>
  <mergeCells count="6">
    <mergeCell ref="A231:C231"/>
    <mergeCell ref="B80:C80"/>
    <mergeCell ref="A119:C119"/>
    <mergeCell ref="B126:C126"/>
    <mergeCell ref="B134:C134"/>
    <mergeCell ref="B176:D176"/>
  </mergeCells>
  <printOptions horizontalCentered="1" verticalCentered="1"/>
  <pageMargins left="0.70866141732283472" right="0.59055118110236227" top="0.39370078740157483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J139"/>
  <sheetViews>
    <sheetView workbookViewId="0">
      <selection activeCell="F29" sqref="F29"/>
    </sheetView>
  </sheetViews>
  <sheetFormatPr defaultRowHeight="15"/>
  <cols>
    <col min="1" max="1" width="7.5703125" style="61" customWidth="1"/>
    <col min="2" max="2" width="11.7109375" style="61" customWidth="1"/>
    <col min="3" max="3" width="53.28515625" style="61" customWidth="1"/>
    <col min="4" max="4" width="51.28515625" style="61" customWidth="1"/>
    <col min="5" max="5" width="12.7109375" style="61" customWidth="1"/>
    <col min="6" max="6" width="15.42578125" style="61" customWidth="1"/>
    <col min="7" max="7" width="11.7109375" style="412" customWidth="1"/>
    <col min="8" max="9" width="10.140625" style="61" customWidth="1"/>
    <col min="10" max="16384" width="9.140625" style="61"/>
  </cols>
  <sheetData>
    <row r="3" spans="1:10" ht="18">
      <c r="A3" s="1084" t="s">
        <v>149</v>
      </c>
      <c r="B3" s="357"/>
      <c r="C3" s="1085"/>
      <c r="D3" s="1084"/>
      <c r="E3" s="357"/>
      <c r="F3" s="357"/>
      <c r="G3" s="1083"/>
      <c r="H3" s="953"/>
      <c r="I3" s="357"/>
      <c r="J3" s="357"/>
    </row>
    <row r="4" spans="1:10" ht="15.75" thickBot="1">
      <c r="A4" s="357"/>
      <c r="B4" s="357"/>
      <c r="C4" s="357"/>
      <c r="D4" s="357"/>
      <c r="E4" s="810"/>
      <c r="F4" s="357"/>
      <c r="G4" s="1083"/>
      <c r="H4" s="953"/>
      <c r="I4" s="811" t="s">
        <v>618</v>
      </c>
      <c r="J4" s="357"/>
    </row>
    <row r="5" spans="1:10" ht="15" customHeight="1">
      <c r="A5" s="812" t="s">
        <v>6</v>
      </c>
      <c r="B5" s="813" t="s">
        <v>7</v>
      </c>
      <c r="C5" s="814" t="s">
        <v>8</v>
      </c>
      <c r="D5" s="813"/>
      <c r="E5" s="814" t="s">
        <v>9</v>
      </c>
      <c r="F5" s="813" t="s">
        <v>10</v>
      </c>
      <c r="G5" s="1086" t="s">
        <v>11</v>
      </c>
      <c r="H5" s="1087" t="s">
        <v>12</v>
      </c>
      <c r="I5" s="1088" t="s">
        <v>12</v>
      </c>
      <c r="J5" s="357"/>
    </row>
    <row r="6" spans="1:10" ht="15" customHeight="1">
      <c r="A6" s="819" t="s">
        <v>13</v>
      </c>
      <c r="B6" s="820" t="s">
        <v>14</v>
      </c>
      <c r="C6" s="821" t="s">
        <v>15</v>
      </c>
      <c r="D6" s="822" t="s">
        <v>16</v>
      </c>
      <c r="E6" s="823" t="s">
        <v>17</v>
      </c>
      <c r="F6" s="824" t="s">
        <v>18</v>
      </c>
      <c r="G6" s="1089" t="s">
        <v>561</v>
      </c>
      <c r="H6" s="1090" t="s">
        <v>19</v>
      </c>
      <c r="I6" s="1091" t="s">
        <v>20</v>
      </c>
      <c r="J6" s="357"/>
    </row>
    <row r="7" spans="1:10" ht="15" customHeight="1" thickBot="1">
      <c r="A7" s="827" t="s">
        <v>21</v>
      </c>
      <c r="B7" s="828" t="s">
        <v>22</v>
      </c>
      <c r="C7" s="829"/>
      <c r="D7" s="957"/>
      <c r="E7" s="831" t="s">
        <v>284</v>
      </c>
      <c r="F7" s="832" t="s">
        <v>284</v>
      </c>
      <c r="G7" s="1092"/>
      <c r="H7" s="1093"/>
      <c r="I7" s="1094"/>
      <c r="J7" s="357"/>
    </row>
    <row r="8" spans="1:10" ht="15.75">
      <c r="A8" s="836" t="s">
        <v>23</v>
      </c>
      <c r="B8" s="838"/>
      <c r="C8" s="838"/>
      <c r="D8" s="1095"/>
      <c r="E8" s="1012"/>
      <c r="F8" s="1012"/>
      <c r="G8" s="1096"/>
      <c r="H8" s="1097"/>
      <c r="I8" s="1098"/>
      <c r="J8" s="357"/>
    </row>
    <row r="9" spans="1:10">
      <c r="A9" s="1099" t="s">
        <v>315</v>
      </c>
      <c r="B9" s="942" t="s">
        <v>234</v>
      </c>
      <c r="C9" s="1100"/>
      <c r="D9" s="1101"/>
      <c r="E9" s="513">
        <f>E13</f>
        <v>250</v>
      </c>
      <c r="F9" s="514">
        <f>F11+F12+F13</f>
        <v>510</v>
      </c>
      <c r="G9" s="158">
        <f>G11+G12+G13</f>
        <v>113</v>
      </c>
      <c r="H9" s="516">
        <f>G9/E9*100</f>
        <v>45.2</v>
      </c>
      <c r="I9" s="517">
        <f>G9/F9*100</f>
        <v>22.156862745098039</v>
      </c>
      <c r="J9" s="357"/>
    </row>
    <row r="10" spans="1:10">
      <c r="A10" s="1099"/>
      <c r="B10" s="942"/>
      <c r="C10" s="942" t="s">
        <v>628</v>
      </c>
      <c r="D10" s="1101"/>
      <c r="E10" s="513"/>
      <c r="F10" s="514"/>
      <c r="G10" s="593"/>
      <c r="H10" s="982"/>
      <c r="I10" s="983"/>
      <c r="J10" s="357"/>
    </row>
    <row r="11" spans="1:10" ht="15.75" customHeight="1">
      <c r="A11" s="1099"/>
      <c r="B11" s="942"/>
      <c r="C11" s="1102" t="s">
        <v>496</v>
      </c>
      <c r="D11" s="584" t="s">
        <v>169</v>
      </c>
      <c r="E11" s="1103">
        <v>0</v>
      </c>
      <c r="F11" s="586">
        <v>130</v>
      </c>
      <c r="G11" s="593">
        <v>54</v>
      </c>
      <c r="H11" s="594">
        <v>0</v>
      </c>
      <c r="I11" s="613">
        <f t="shared" ref="I11:I12" si="0">G11/F11*100</f>
        <v>41.53846153846154</v>
      </c>
      <c r="J11" s="357"/>
    </row>
    <row r="12" spans="1:10">
      <c r="A12" s="1099"/>
      <c r="B12" s="942"/>
      <c r="C12" s="1102" t="s">
        <v>497</v>
      </c>
      <c r="D12" s="584" t="s">
        <v>322</v>
      </c>
      <c r="E12" s="1103">
        <v>0</v>
      </c>
      <c r="F12" s="586">
        <v>130</v>
      </c>
      <c r="G12" s="593">
        <v>59</v>
      </c>
      <c r="H12" s="594">
        <v>0</v>
      </c>
      <c r="I12" s="613">
        <f t="shared" si="0"/>
        <v>45.384615384615387</v>
      </c>
      <c r="J12" s="357"/>
    </row>
    <row r="13" spans="1:10">
      <c r="A13" s="1104"/>
      <c r="B13" s="1105"/>
      <c r="C13" s="1106" t="s">
        <v>155</v>
      </c>
      <c r="D13" s="1107" t="s">
        <v>156</v>
      </c>
      <c r="E13" s="585">
        <v>250</v>
      </c>
      <c r="F13" s="586">
        <v>250</v>
      </c>
      <c r="G13" s="593">
        <v>0</v>
      </c>
      <c r="H13" s="594">
        <f>G13/E13*100</f>
        <v>0</v>
      </c>
      <c r="I13" s="613">
        <f>G13/F13*100</f>
        <v>0</v>
      </c>
      <c r="J13" s="357"/>
    </row>
    <row r="14" spans="1:10" ht="15.75">
      <c r="A14" s="1108"/>
      <c r="B14" s="838"/>
      <c r="C14" s="838"/>
      <c r="D14" s="1109"/>
      <c r="E14" s="1012"/>
      <c r="F14" s="1110"/>
      <c r="G14" s="1111"/>
      <c r="H14" s="1112"/>
      <c r="I14" s="1113"/>
      <c r="J14" s="357"/>
    </row>
    <row r="15" spans="1:10">
      <c r="A15" s="1114" t="s">
        <v>311</v>
      </c>
      <c r="B15" s="1319" t="s">
        <v>312</v>
      </c>
      <c r="C15" s="1320"/>
      <c r="D15" s="1115"/>
      <c r="E15" s="513">
        <f>E17+E57</f>
        <v>76257</v>
      </c>
      <c r="F15" s="514">
        <f>F17+F57</f>
        <v>89189.700000000012</v>
      </c>
      <c r="G15" s="515">
        <f>G17+G57</f>
        <v>72880</v>
      </c>
      <c r="H15" s="516">
        <f>G15/E15*100</f>
        <v>95.571554086837935</v>
      </c>
      <c r="I15" s="517">
        <f>G15/F15*100</f>
        <v>81.71347139860319</v>
      </c>
      <c r="J15" s="357"/>
    </row>
    <row r="16" spans="1:10">
      <c r="A16" s="1114"/>
      <c r="B16" s="1278"/>
      <c r="C16" s="1279"/>
      <c r="D16" s="1115"/>
      <c r="E16" s="513"/>
      <c r="F16" s="514"/>
      <c r="G16" s="515"/>
      <c r="H16" s="982"/>
      <c r="I16" s="983"/>
      <c r="J16" s="357"/>
    </row>
    <row r="17" spans="1:10">
      <c r="A17" s="1114"/>
      <c r="B17" s="1278"/>
      <c r="C17" s="1279"/>
      <c r="D17" s="1115"/>
      <c r="E17" s="513">
        <f>SUM(E18:E25)</f>
        <v>460</v>
      </c>
      <c r="F17" s="514">
        <f t="shared" ref="F17:G17" si="1">SUM(F18:F25)</f>
        <v>2963.6</v>
      </c>
      <c r="G17" s="513">
        <f t="shared" si="1"/>
        <v>970</v>
      </c>
      <c r="H17" s="516">
        <f>G17/E17*100</f>
        <v>210.86956521739131</v>
      </c>
      <c r="I17" s="517">
        <f>G17/F17*100</f>
        <v>32.73046295046565</v>
      </c>
      <c r="J17" s="357"/>
    </row>
    <row r="18" spans="1:10">
      <c r="A18" s="1117"/>
      <c r="B18" s="1118"/>
      <c r="C18" s="588" t="s">
        <v>150</v>
      </c>
      <c r="D18" s="1119" t="s">
        <v>151</v>
      </c>
      <c r="E18" s="585">
        <v>50</v>
      </c>
      <c r="F18" s="586">
        <v>50</v>
      </c>
      <c r="G18" s="593">
        <v>48</v>
      </c>
      <c r="H18" s="594">
        <f t="shared" ref="H18:H24" si="2">G18/E18*100</f>
        <v>96</v>
      </c>
      <c r="I18" s="613">
        <f t="shared" ref="I18:I25" si="3">G18/F18*100</f>
        <v>96</v>
      </c>
      <c r="J18" s="357"/>
    </row>
    <row r="19" spans="1:10">
      <c r="A19" s="1117"/>
      <c r="B19" s="1118"/>
      <c r="C19" s="588" t="s">
        <v>152</v>
      </c>
      <c r="D19" s="1119" t="s">
        <v>151</v>
      </c>
      <c r="E19" s="585">
        <v>200</v>
      </c>
      <c r="F19" s="586">
        <v>250</v>
      </c>
      <c r="G19" s="593">
        <v>247</v>
      </c>
      <c r="H19" s="594">
        <f t="shared" si="2"/>
        <v>123.50000000000001</v>
      </c>
      <c r="I19" s="613">
        <f t="shared" si="3"/>
        <v>98.8</v>
      </c>
      <c r="J19" s="357"/>
    </row>
    <row r="20" spans="1:10">
      <c r="A20" s="1117"/>
      <c r="B20" s="1118"/>
      <c r="C20" s="588" t="s">
        <v>558</v>
      </c>
      <c r="D20" s="1119" t="s">
        <v>151</v>
      </c>
      <c r="E20" s="585">
        <v>0</v>
      </c>
      <c r="F20" s="586">
        <v>3</v>
      </c>
      <c r="G20" s="593">
        <v>2</v>
      </c>
      <c r="H20" s="594">
        <v>0</v>
      </c>
      <c r="I20" s="613">
        <f t="shared" si="3"/>
        <v>66.666666666666657</v>
      </c>
      <c r="J20" s="357"/>
    </row>
    <row r="21" spans="1:10">
      <c r="A21" s="1117"/>
      <c r="B21" s="1118"/>
      <c r="C21" s="588" t="s">
        <v>153</v>
      </c>
      <c r="D21" s="1119" t="s">
        <v>154</v>
      </c>
      <c r="E21" s="585">
        <v>5</v>
      </c>
      <c r="F21" s="586">
        <v>5</v>
      </c>
      <c r="G21" s="593">
        <v>0</v>
      </c>
      <c r="H21" s="594">
        <f t="shared" si="2"/>
        <v>0</v>
      </c>
      <c r="I21" s="613">
        <f t="shared" si="3"/>
        <v>0</v>
      </c>
      <c r="J21" s="357"/>
    </row>
    <row r="22" spans="1:10">
      <c r="A22" s="1117"/>
      <c r="B22" s="1118"/>
      <c r="C22" s="588" t="s">
        <v>421</v>
      </c>
      <c r="D22" s="1119" t="s">
        <v>154</v>
      </c>
      <c r="E22" s="585">
        <v>0</v>
      </c>
      <c r="F22" s="586">
        <v>1972.5</v>
      </c>
      <c r="G22" s="593">
        <v>15</v>
      </c>
      <c r="H22" s="594">
        <v>0</v>
      </c>
      <c r="I22" s="613">
        <f t="shared" si="3"/>
        <v>0.76045627376425851</v>
      </c>
      <c r="J22" s="357"/>
    </row>
    <row r="23" spans="1:10">
      <c r="A23" s="1117"/>
      <c r="B23" s="1118"/>
      <c r="C23" s="588"/>
      <c r="D23" s="1119" t="s">
        <v>570</v>
      </c>
      <c r="E23" s="585">
        <v>0</v>
      </c>
      <c r="F23" s="586">
        <v>100</v>
      </c>
      <c r="G23" s="593">
        <v>100</v>
      </c>
      <c r="H23" s="594">
        <v>0</v>
      </c>
      <c r="I23" s="613">
        <f t="shared" si="3"/>
        <v>100</v>
      </c>
      <c r="J23" s="357"/>
    </row>
    <row r="24" spans="1:10">
      <c r="A24" s="1120"/>
      <c r="B24" s="588"/>
      <c r="C24" s="588" t="s">
        <v>313</v>
      </c>
      <c r="D24" s="588" t="s">
        <v>314</v>
      </c>
      <c r="E24" s="585">
        <v>205</v>
      </c>
      <c r="F24" s="586">
        <v>105</v>
      </c>
      <c r="G24" s="593">
        <v>80</v>
      </c>
      <c r="H24" s="594">
        <f t="shared" si="2"/>
        <v>39.024390243902438</v>
      </c>
      <c r="I24" s="613">
        <f t="shared" si="3"/>
        <v>76.19047619047619</v>
      </c>
      <c r="J24" s="357"/>
    </row>
    <row r="25" spans="1:10" ht="15.75" thickBot="1">
      <c r="A25" s="1121"/>
      <c r="B25" s="1122"/>
      <c r="C25" s="1122" t="s">
        <v>539</v>
      </c>
      <c r="D25" s="1122" t="s">
        <v>419</v>
      </c>
      <c r="E25" s="1122">
        <v>0</v>
      </c>
      <c r="F25" s="591">
        <v>478.1</v>
      </c>
      <c r="G25" s="1123">
        <v>478</v>
      </c>
      <c r="H25" s="622">
        <v>0</v>
      </c>
      <c r="I25" s="1124">
        <f t="shared" si="3"/>
        <v>99.979083873666596</v>
      </c>
      <c r="J25" s="357"/>
    </row>
    <row r="26" spans="1:10">
      <c r="A26" s="733"/>
      <c r="B26" s="733"/>
      <c r="C26" s="733"/>
      <c r="D26" s="733"/>
      <c r="E26" s="733"/>
      <c r="F26" s="615"/>
      <c r="G26" s="908"/>
      <c r="H26" s="1225"/>
      <c r="I26" s="1226"/>
      <c r="J26" s="357"/>
    </row>
    <row r="27" spans="1:10">
      <c r="A27" s="733"/>
      <c r="B27" s="733"/>
      <c r="C27" s="733"/>
      <c r="D27" s="733"/>
      <c r="E27" s="733"/>
      <c r="F27" s="615"/>
      <c r="G27" s="908"/>
      <c r="H27" s="1225"/>
      <c r="I27" s="1226"/>
      <c r="J27" s="357"/>
    </row>
    <row r="28" spans="1:10">
      <c r="A28" s="733"/>
      <c r="B28" s="733"/>
      <c r="C28" s="733"/>
      <c r="D28" s="733"/>
      <c r="E28" s="733"/>
      <c r="F28" s="615"/>
      <c r="G28" s="908"/>
      <c r="H28" s="1225"/>
      <c r="I28" s="1226"/>
      <c r="J28" s="357"/>
    </row>
    <row r="29" spans="1:10">
      <c r="A29" s="733"/>
      <c r="B29" s="733"/>
      <c r="C29" s="733"/>
      <c r="D29" s="733"/>
      <c r="E29" s="733"/>
      <c r="F29" s="615"/>
      <c r="G29" s="908"/>
      <c r="H29" s="1225"/>
      <c r="I29" s="1226"/>
      <c r="J29" s="357"/>
    </row>
    <row r="30" spans="1:10">
      <c r="A30" s="733"/>
      <c r="B30" s="733"/>
      <c r="C30" s="733"/>
      <c r="D30" s="733"/>
      <c r="E30" s="733"/>
      <c r="F30" s="615"/>
      <c r="G30" s="908"/>
      <c r="H30" s="1225"/>
      <c r="I30" s="1226"/>
      <c r="J30" s="357"/>
    </row>
    <row r="31" spans="1:10">
      <c r="A31" s="733"/>
      <c r="B31" s="733"/>
      <c r="C31" s="733"/>
      <c r="D31" s="733"/>
      <c r="E31" s="733"/>
      <c r="F31" s="615"/>
      <c r="G31" s="908"/>
      <c r="H31" s="1225"/>
      <c r="I31" s="1226"/>
      <c r="J31" s="357"/>
    </row>
    <row r="32" spans="1:10">
      <c r="A32" s="733"/>
      <c r="B32" s="733"/>
      <c r="C32" s="733"/>
      <c r="D32" s="733"/>
      <c r="E32" s="733"/>
      <c r="F32" s="615"/>
      <c r="G32" s="908"/>
      <c r="H32" s="1225"/>
      <c r="I32" s="1226"/>
      <c r="J32" s="357"/>
    </row>
    <row r="33" spans="1:10">
      <c r="A33" s="733"/>
      <c r="B33" s="733"/>
      <c r="C33" s="733"/>
      <c r="D33" s="733"/>
      <c r="E33" s="733"/>
      <c r="F33" s="615"/>
      <c r="G33" s="908"/>
      <c r="H33" s="1225"/>
      <c r="I33" s="1226"/>
      <c r="J33" s="357"/>
    </row>
    <row r="34" spans="1:10">
      <c r="A34" s="733"/>
      <c r="B34" s="733"/>
      <c r="C34" s="733"/>
      <c r="D34" s="733"/>
      <c r="E34" s="733"/>
      <c r="F34" s="615"/>
      <c r="G34" s="908"/>
      <c r="H34" s="1225"/>
      <c r="I34" s="1226"/>
      <c r="J34" s="357"/>
    </row>
    <row r="35" spans="1:10">
      <c r="A35" s="733"/>
      <c r="B35" s="733"/>
      <c r="C35" s="733"/>
      <c r="D35" s="733"/>
      <c r="E35" s="733"/>
      <c r="F35" s="615"/>
      <c r="G35" s="908"/>
      <c r="H35" s="1225"/>
      <c r="I35" s="1226"/>
      <c r="J35" s="357"/>
    </row>
    <row r="36" spans="1:10">
      <c r="A36" s="733"/>
      <c r="B36" s="733"/>
      <c r="C36" s="733"/>
      <c r="D36" s="733"/>
      <c r="E36" s="733"/>
      <c r="F36" s="615"/>
      <c r="G36" s="908"/>
      <c r="H36" s="1225"/>
      <c r="I36" s="1226"/>
      <c r="J36" s="357"/>
    </row>
    <row r="37" spans="1:10">
      <c r="A37" s="733"/>
      <c r="B37" s="733"/>
      <c r="C37" s="733"/>
      <c r="D37" s="733"/>
      <c r="E37" s="733"/>
      <c r="F37" s="615"/>
      <c r="G37" s="908"/>
      <c r="H37" s="1225"/>
      <c r="I37" s="1226"/>
      <c r="J37" s="357"/>
    </row>
    <row r="38" spans="1:10">
      <c r="A38" s="733"/>
      <c r="B38" s="733"/>
      <c r="C38" s="733"/>
      <c r="D38" s="733"/>
      <c r="E38" s="733"/>
      <c r="F38" s="615"/>
      <c r="G38" s="908"/>
      <c r="H38" s="1225"/>
      <c r="I38" s="1226"/>
      <c r="J38" s="357"/>
    </row>
    <row r="39" spans="1:10">
      <c r="A39" s="733"/>
      <c r="B39" s="733"/>
      <c r="C39" s="733"/>
      <c r="D39" s="733"/>
      <c r="E39" s="733"/>
      <c r="F39" s="615"/>
      <c r="G39" s="908"/>
      <c r="H39" s="1225"/>
      <c r="I39" s="1226"/>
      <c r="J39" s="357"/>
    </row>
    <row r="40" spans="1:10">
      <c r="A40" s="733"/>
      <c r="B40" s="733"/>
      <c r="C40" s="733"/>
      <c r="D40" s="733"/>
      <c r="E40" s="733"/>
      <c r="F40" s="615"/>
      <c r="G40" s="908"/>
      <c r="H40" s="1225"/>
      <c r="I40" s="1226"/>
      <c r="J40" s="357"/>
    </row>
    <row r="41" spans="1:10">
      <c r="A41" s="733"/>
      <c r="B41" s="733"/>
      <c r="C41" s="733"/>
      <c r="D41" s="733"/>
      <c r="E41" s="733"/>
      <c r="F41" s="615"/>
      <c r="G41" s="908"/>
      <c r="H41" s="1225"/>
      <c r="I41" s="1226"/>
      <c r="J41" s="357"/>
    </row>
    <row r="42" spans="1:10">
      <c r="A42" s="733"/>
      <c r="B42" s="733"/>
      <c r="C42" s="733"/>
      <c r="D42" s="733"/>
      <c r="E42" s="733"/>
      <c r="F42" s="615"/>
      <c r="G42" s="908"/>
      <c r="H42" s="1225"/>
      <c r="I42" s="1226"/>
      <c r="J42" s="357"/>
    </row>
    <row r="43" spans="1:10">
      <c r="A43" s="733"/>
      <c r="B43" s="733"/>
      <c r="C43" s="733"/>
      <c r="D43" s="733"/>
      <c r="E43" s="733"/>
      <c r="F43" s="615"/>
      <c r="G43" s="908"/>
      <c r="H43" s="1225"/>
      <c r="I43" s="1226"/>
      <c r="J43" s="357"/>
    </row>
    <row r="44" spans="1:10">
      <c r="A44" s="733"/>
      <c r="B44" s="733"/>
      <c r="C44" s="733"/>
      <c r="D44" s="733"/>
      <c r="E44" s="733"/>
      <c r="F44" s="615"/>
      <c r="G44" s="908"/>
      <c r="H44" s="1225"/>
      <c r="I44" s="1226"/>
      <c r="J44" s="357"/>
    </row>
    <row r="45" spans="1:10">
      <c r="A45" s="733"/>
      <c r="B45" s="733"/>
      <c r="C45" s="733"/>
      <c r="D45" s="733"/>
      <c r="E45" s="733"/>
      <c r="F45" s="615"/>
      <c r="G45" s="908"/>
      <c r="H45" s="1225"/>
      <c r="I45" s="1226"/>
      <c r="J45" s="357"/>
    </row>
    <row r="46" spans="1:10">
      <c r="A46" s="733"/>
      <c r="B46" s="733"/>
      <c r="C46" s="733"/>
      <c r="D46" s="733"/>
      <c r="E46" s="733"/>
      <c r="F46" s="615"/>
      <c r="G46" s="908"/>
      <c r="H46" s="1225"/>
      <c r="I46" s="1226"/>
      <c r="J46" s="357"/>
    </row>
    <row r="47" spans="1:10">
      <c r="A47" s="733"/>
      <c r="B47" s="733"/>
      <c r="C47" s="733"/>
      <c r="D47" s="733"/>
      <c r="E47" s="733"/>
      <c r="F47" s="615"/>
      <c r="G47" s="908"/>
      <c r="H47" s="1225"/>
      <c r="I47" s="1226"/>
      <c r="J47" s="357"/>
    </row>
    <row r="48" spans="1:10">
      <c r="A48" s="733"/>
      <c r="B48" s="733"/>
      <c r="C48" s="733"/>
      <c r="D48" s="733"/>
      <c r="E48" s="733"/>
      <c r="F48" s="615"/>
      <c r="G48" s="908"/>
      <c r="H48" s="1225"/>
      <c r="I48" s="1226"/>
      <c r="J48" s="357"/>
    </row>
    <row r="49" spans="1:10">
      <c r="A49" s="733"/>
      <c r="B49" s="733"/>
      <c r="C49" s="733"/>
      <c r="D49" s="733"/>
      <c r="E49" s="733"/>
      <c r="F49" s="615"/>
      <c r="G49" s="908"/>
      <c r="H49" s="1225"/>
      <c r="I49" s="1226"/>
      <c r="J49" s="357"/>
    </row>
    <row r="50" spans="1:10">
      <c r="A50" s="733"/>
      <c r="B50" s="733"/>
      <c r="C50" s="733"/>
      <c r="D50" s="733"/>
      <c r="E50" s="733"/>
      <c r="F50" s="615"/>
      <c r="G50" s="908"/>
      <c r="H50" s="1225"/>
      <c r="I50" s="1226"/>
      <c r="J50" s="357"/>
    </row>
    <row r="51" spans="1:10">
      <c r="A51" s="357"/>
      <c r="B51" s="357"/>
      <c r="C51" s="357"/>
      <c r="D51" s="357"/>
      <c r="E51" s="357"/>
      <c r="F51" s="357"/>
      <c r="G51" s="903"/>
      <c r="H51" s="357"/>
      <c r="I51" s="357"/>
      <c r="J51" s="357"/>
    </row>
    <row r="52" spans="1:10" ht="15.75" thickBot="1">
      <c r="A52" s="357"/>
      <c r="B52" s="357"/>
      <c r="C52" s="357"/>
      <c r="D52" s="357"/>
      <c r="E52" s="357"/>
      <c r="F52" s="357"/>
      <c r="G52" s="903"/>
      <c r="H52" s="357"/>
      <c r="I52" s="1125" t="s">
        <v>619</v>
      </c>
      <c r="J52" s="357"/>
    </row>
    <row r="53" spans="1:10">
      <c r="A53" s="812" t="s">
        <v>6</v>
      </c>
      <c r="B53" s="813" t="s">
        <v>7</v>
      </c>
      <c r="C53" s="814" t="s">
        <v>8</v>
      </c>
      <c r="D53" s="813"/>
      <c r="E53" s="814" t="s">
        <v>9</v>
      </c>
      <c r="F53" s="813" t="s">
        <v>10</v>
      </c>
      <c r="G53" s="1086" t="s">
        <v>11</v>
      </c>
      <c r="H53" s="1087" t="s">
        <v>12</v>
      </c>
      <c r="I53" s="1126" t="s">
        <v>12</v>
      </c>
      <c r="J53" s="357"/>
    </row>
    <row r="54" spans="1:10">
      <c r="A54" s="819" t="s">
        <v>13</v>
      </c>
      <c r="B54" s="820" t="s">
        <v>14</v>
      </c>
      <c r="C54" s="821" t="s">
        <v>15</v>
      </c>
      <c r="D54" s="822" t="s">
        <v>16</v>
      </c>
      <c r="E54" s="823" t="s">
        <v>17</v>
      </c>
      <c r="F54" s="824" t="s">
        <v>18</v>
      </c>
      <c r="G54" s="1089" t="s">
        <v>561</v>
      </c>
      <c r="H54" s="1090" t="s">
        <v>19</v>
      </c>
      <c r="I54" s="1091" t="s">
        <v>20</v>
      </c>
      <c r="J54" s="357"/>
    </row>
    <row r="55" spans="1:10" ht="15.75" thickBot="1">
      <c r="A55" s="827" t="s">
        <v>21</v>
      </c>
      <c r="B55" s="828" t="s">
        <v>22</v>
      </c>
      <c r="C55" s="829"/>
      <c r="D55" s="957"/>
      <c r="E55" s="831" t="s">
        <v>284</v>
      </c>
      <c r="F55" s="832" t="s">
        <v>284</v>
      </c>
      <c r="G55" s="1092"/>
      <c r="H55" s="1093"/>
      <c r="I55" s="1094"/>
      <c r="J55" s="357"/>
    </row>
    <row r="56" spans="1:10">
      <c r="A56" s="1114" t="s">
        <v>311</v>
      </c>
      <c r="B56" s="1319" t="s">
        <v>312</v>
      </c>
      <c r="C56" s="1321"/>
      <c r="D56" s="1127"/>
      <c r="E56" s="823"/>
      <c r="F56" s="824"/>
      <c r="G56" s="1128"/>
      <c r="H56" s="1129"/>
      <c r="I56" s="1130"/>
      <c r="J56" s="357"/>
    </row>
    <row r="57" spans="1:10">
      <c r="A57" s="1131"/>
      <c r="B57" s="1116"/>
      <c r="C57" s="1132" t="s">
        <v>321</v>
      </c>
      <c r="D57" s="1132"/>
      <c r="E57" s="844">
        <f>SUM(E58+E62+E73+E78+E82+E93)</f>
        <v>75797</v>
      </c>
      <c r="F57" s="845">
        <f>SUM(F58+F62+F73+F78+F82+F93)</f>
        <v>86226.1</v>
      </c>
      <c r="G57" s="846">
        <f>SUM(G58+G62+G73+G78+G82+G93)</f>
        <v>71910</v>
      </c>
      <c r="H57" s="1133">
        <f>G57/E57*100</f>
        <v>94.871828700344338</v>
      </c>
      <c r="I57" s="869">
        <f>G57/F57*100</f>
        <v>83.397022479272508</v>
      </c>
      <c r="J57" s="357"/>
    </row>
    <row r="58" spans="1:10">
      <c r="A58" s="873"/>
      <c r="B58" s="974"/>
      <c r="C58" s="874" t="s">
        <v>316</v>
      </c>
      <c r="D58" s="975" t="s">
        <v>157</v>
      </c>
      <c r="E58" s="851">
        <f>SUM(E59:E61)</f>
        <v>200</v>
      </c>
      <c r="F58" s="861">
        <f>SUM(F59:F61)</f>
        <v>645</v>
      </c>
      <c r="G58" s="851">
        <f>SUM(G59:G61)</f>
        <v>503</v>
      </c>
      <c r="H58" s="1134">
        <f t="shared" ref="H58:H68" si="4">G58/E58*100</f>
        <v>251.5</v>
      </c>
      <c r="I58" s="618">
        <f t="shared" ref="I58:I71" si="5">G58/F58*100</f>
        <v>77.984496124031011</v>
      </c>
      <c r="J58" s="357"/>
    </row>
    <row r="59" spans="1:10">
      <c r="A59" s="873"/>
      <c r="B59" s="974"/>
      <c r="C59" s="874"/>
      <c r="D59" s="1135" t="s">
        <v>168</v>
      </c>
      <c r="E59" s="853">
        <v>170</v>
      </c>
      <c r="F59" s="854">
        <v>148</v>
      </c>
      <c r="G59" s="598">
        <v>58</v>
      </c>
      <c r="H59" s="1053">
        <f t="shared" si="4"/>
        <v>34.117647058823529</v>
      </c>
      <c r="I59" s="1136">
        <f t="shared" si="5"/>
        <v>39.189189189189186</v>
      </c>
      <c r="J59" s="357"/>
    </row>
    <row r="60" spans="1:10">
      <c r="A60" s="873"/>
      <c r="B60" s="974"/>
      <c r="C60" s="874"/>
      <c r="D60" s="1135" t="s">
        <v>164</v>
      </c>
      <c r="E60" s="853">
        <v>30</v>
      </c>
      <c r="F60" s="854">
        <v>50</v>
      </c>
      <c r="G60" s="598">
        <v>24</v>
      </c>
      <c r="H60" s="1053">
        <f t="shared" si="4"/>
        <v>80</v>
      </c>
      <c r="I60" s="1136">
        <f>G60/F60*100</f>
        <v>48</v>
      </c>
      <c r="J60" s="357"/>
    </row>
    <row r="61" spans="1:10">
      <c r="A61" s="873"/>
      <c r="B61" s="974"/>
      <c r="C61" s="874"/>
      <c r="D61" s="1135" t="s">
        <v>557</v>
      </c>
      <c r="E61" s="853">
        <v>0</v>
      </c>
      <c r="F61" s="854">
        <v>447</v>
      </c>
      <c r="G61" s="598">
        <v>421</v>
      </c>
      <c r="H61" s="1053">
        <v>0</v>
      </c>
      <c r="I61" s="1136">
        <f>G61/F61*100</f>
        <v>94.183445190156604</v>
      </c>
      <c r="J61" s="357"/>
    </row>
    <row r="62" spans="1:10">
      <c r="A62" s="873"/>
      <c r="B62" s="974"/>
      <c r="C62" s="874" t="s">
        <v>158</v>
      </c>
      <c r="D62" s="1137" t="s">
        <v>159</v>
      </c>
      <c r="E62" s="851">
        <f>SUM(E63:E71)</f>
        <v>401</v>
      </c>
      <c r="F62" s="861">
        <f>SUM(F63:F71)</f>
        <v>1641</v>
      </c>
      <c r="G62" s="851">
        <f>SUM(G63:G71)</f>
        <v>870</v>
      </c>
      <c r="H62" s="1134">
        <f t="shared" si="4"/>
        <v>216.95760598503742</v>
      </c>
      <c r="I62" s="618">
        <f t="shared" si="5"/>
        <v>53.016453382084094</v>
      </c>
      <c r="J62" s="357"/>
    </row>
    <row r="63" spans="1:10">
      <c r="A63" s="873"/>
      <c r="B63" s="974"/>
      <c r="C63" s="856" t="s">
        <v>160</v>
      </c>
      <c r="D63" s="1138" t="s">
        <v>161</v>
      </c>
      <c r="E63" s="853">
        <v>5</v>
      </c>
      <c r="F63" s="854">
        <v>5</v>
      </c>
      <c r="G63" s="598">
        <v>0</v>
      </c>
      <c r="H63" s="1053">
        <f t="shared" si="4"/>
        <v>0</v>
      </c>
      <c r="I63" s="1136">
        <f t="shared" si="5"/>
        <v>0</v>
      </c>
      <c r="J63" s="357"/>
    </row>
    <row r="64" spans="1:10">
      <c r="A64" s="873"/>
      <c r="B64" s="974"/>
      <c r="C64" s="856"/>
      <c r="D64" s="1138" t="s">
        <v>163</v>
      </c>
      <c r="E64" s="853">
        <v>25</v>
      </c>
      <c r="F64" s="854">
        <v>20</v>
      </c>
      <c r="G64" s="598">
        <v>0</v>
      </c>
      <c r="H64" s="1053">
        <f t="shared" si="4"/>
        <v>0</v>
      </c>
      <c r="I64" s="1136">
        <f t="shared" si="5"/>
        <v>0</v>
      </c>
      <c r="J64" s="357"/>
    </row>
    <row r="65" spans="1:10">
      <c r="A65" s="873"/>
      <c r="B65" s="974"/>
      <c r="C65" s="856"/>
      <c r="D65" s="1138" t="s">
        <v>164</v>
      </c>
      <c r="E65" s="853">
        <v>350</v>
      </c>
      <c r="F65" s="854">
        <v>230</v>
      </c>
      <c r="G65" s="598">
        <v>110</v>
      </c>
      <c r="H65" s="1053">
        <f t="shared" si="4"/>
        <v>31.428571428571427</v>
      </c>
      <c r="I65" s="1136">
        <f t="shared" si="5"/>
        <v>47.826086956521742</v>
      </c>
      <c r="J65" s="357"/>
    </row>
    <row r="66" spans="1:10">
      <c r="A66" s="873"/>
      <c r="B66" s="974"/>
      <c r="C66" s="856"/>
      <c r="D66" s="1138" t="s">
        <v>557</v>
      </c>
      <c r="E66" s="853">
        <v>0</v>
      </c>
      <c r="F66" s="854">
        <v>170</v>
      </c>
      <c r="G66" s="598">
        <v>60</v>
      </c>
      <c r="H66" s="1053">
        <v>0</v>
      </c>
      <c r="I66" s="1136">
        <f t="shared" si="5"/>
        <v>35.294117647058826</v>
      </c>
      <c r="J66" s="357"/>
    </row>
    <row r="67" spans="1:10">
      <c r="A67" s="873"/>
      <c r="B67" s="974"/>
      <c r="C67" s="856"/>
      <c r="D67" s="1138" t="s">
        <v>162</v>
      </c>
      <c r="E67" s="853">
        <v>20</v>
      </c>
      <c r="F67" s="854">
        <v>0</v>
      </c>
      <c r="G67" s="598">
        <v>0</v>
      </c>
      <c r="H67" s="1053">
        <f t="shared" si="4"/>
        <v>0</v>
      </c>
      <c r="I67" s="1136">
        <v>0</v>
      </c>
      <c r="J67" s="357"/>
    </row>
    <row r="68" spans="1:10">
      <c r="A68" s="873"/>
      <c r="B68" s="974"/>
      <c r="C68" s="856" t="s">
        <v>317</v>
      </c>
      <c r="D68" s="1138" t="s">
        <v>318</v>
      </c>
      <c r="E68" s="853">
        <v>1</v>
      </c>
      <c r="F68" s="854">
        <v>516</v>
      </c>
      <c r="G68" s="598">
        <v>0</v>
      </c>
      <c r="H68" s="1053">
        <f t="shared" si="4"/>
        <v>0</v>
      </c>
      <c r="I68" s="1136">
        <f t="shared" si="5"/>
        <v>0</v>
      </c>
      <c r="J68" s="357"/>
    </row>
    <row r="69" spans="1:10">
      <c r="A69" s="873"/>
      <c r="B69" s="974"/>
      <c r="C69" s="856"/>
      <c r="D69" s="1138" t="s">
        <v>571</v>
      </c>
      <c r="E69" s="853">
        <v>0</v>
      </c>
      <c r="F69" s="854">
        <v>30</v>
      </c>
      <c r="G69" s="598">
        <v>30</v>
      </c>
      <c r="H69" s="1053">
        <v>0</v>
      </c>
      <c r="I69" s="1136">
        <f t="shared" si="5"/>
        <v>100</v>
      </c>
      <c r="J69" s="357"/>
    </row>
    <row r="70" spans="1:10">
      <c r="A70" s="873"/>
      <c r="B70" s="974"/>
      <c r="C70" s="856"/>
      <c r="D70" s="1138" t="s">
        <v>540</v>
      </c>
      <c r="E70" s="853">
        <v>0</v>
      </c>
      <c r="F70" s="854">
        <v>610</v>
      </c>
      <c r="G70" s="598">
        <v>610</v>
      </c>
      <c r="H70" s="1053">
        <v>0</v>
      </c>
      <c r="I70" s="1136">
        <f t="shared" si="5"/>
        <v>100</v>
      </c>
      <c r="J70" s="357"/>
    </row>
    <row r="71" spans="1:10">
      <c r="A71" s="873"/>
      <c r="B71" s="974"/>
      <c r="C71" s="856"/>
      <c r="D71" s="1138" t="s">
        <v>572</v>
      </c>
      <c r="E71" s="853">
        <v>0</v>
      </c>
      <c r="F71" s="854">
        <v>60</v>
      </c>
      <c r="G71" s="598">
        <v>60</v>
      </c>
      <c r="H71" s="1053">
        <v>0</v>
      </c>
      <c r="I71" s="1136">
        <f t="shared" si="5"/>
        <v>100</v>
      </c>
      <c r="J71" s="357"/>
    </row>
    <row r="72" spans="1:10">
      <c r="A72" s="873"/>
      <c r="B72" s="974"/>
      <c r="C72" s="874"/>
      <c r="D72" s="1138"/>
      <c r="E72" s="853"/>
      <c r="F72" s="854"/>
      <c r="G72" s="1139"/>
      <c r="H72" s="881"/>
      <c r="I72" s="882"/>
      <c r="J72" s="357"/>
    </row>
    <row r="73" spans="1:10">
      <c r="A73" s="873"/>
      <c r="B73" s="974"/>
      <c r="C73" s="874"/>
      <c r="D73" s="1137" t="s">
        <v>165</v>
      </c>
      <c r="E73" s="851">
        <f>SUM(E74:E76)</f>
        <v>8</v>
      </c>
      <c r="F73" s="861">
        <f>SUM(F74:F76)</f>
        <v>13</v>
      </c>
      <c r="G73" s="851">
        <f>SUM(G74:G76)</f>
        <v>12</v>
      </c>
      <c r="H73" s="594">
        <f>G73/E73*100</f>
        <v>150</v>
      </c>
      <c r="I73" s="613">
        <f>G73/F73*100</f>
        <v>92.307692307692307</v>
      </c>
      <c r="J73" s="357"/>
    </row>
    <row r="74" spans="1:10">
      <c r="A74" s="873"/>
      <c r="B74" s="974"/>
      <c r="C74" s="1140" t="s">
        <v>166</v>
      </c>
      <c r="D74" s="1138" t="s">
        <v>167</v>
      </c>
      <c r="E74" s="853">
        <v>8</v>
      </c>
      <c r="F74" s="854">
        <v>8</v>
      </c>
      <c r="G74" s="598">
        <v>7</v>
      </c>
      <c r="H74" s="599">
        <f>G74/E74*100</f>
        <v>87.5</v>
      </c>
      <c r="I74" s="595">
        <f>G74/F74*100</f>
        <v>87.5</v>
      </c>
      <c r="J74" s="357"/>
    </row>
    <row r="75" spans="1:10">
      <c r="A75" s="873"/>
      <c r="B75" s="974"/>
      <c r="C75" s="856" t="s">
        <v>488</v>
      </c>
      <c r="D75" s="1141"/>
      <c r="E75" s="1142"/>
      <c r="F75" s="1037"/>
      <c r="G75" s="1143"/>
      <c r="H75" s="1144"/>
      <c r="I75" s="595"/>
      <c r="J75" s="357"/>
    </row>
    <row r="76" spans="1:10">
      <c r="A76" s="873"/>
      <c r="B76" s="974"/>
      <c r="C76" s="856" t="s">
        <v>489</v>
      </c>
      <c r="D76" s="852" t="s">
        <v>215</v>
      </c>
      <c r="E76" s="1142">
        <v>0</v>
      </c>
      <c r="F76" s="859">
        <v>5</v>
      </c>
      <c r="G76" s="598">
        <v>5</v>
      </c>
      <c r="H76" s="599">
        <v>0</v>
      </c>
      <c r="I76" s="595">
        <f t="shared" ref="I76" si="6">G76/F76*100</f>
        <v>100</v>
      </c>
      <c r="J76" s="357"/>
    </row>
    <row r="77" spans="1:10">
      <c r="A77" s="873"/>
      <c r="B77" s="974"/>
      <c r="C77" s="856"/>
      <c r="D77" s="1145"/>
      <c r="E77" s="1142"/>
      <c r="F77" s="859"/>
      <c r="G77" s="598"/>
      <c r="H77" s="1146"/>
      <c r="I77" s="595"/>
      <c r="J77" s="357"/>
    </row>
    <row r="78" spans="1:10">
      <c r="A78" s="873"/>
      <c r="B78" s="974"/>
      <c r="C78" s="856"/>
      <c r="D78" s="1137" t="s">
        <v>169</v>
      </c>
      <c r="E78" s="851">
        <f>SUM(E79:E80)</f>
        <v>17100</v>
      </c>
      <c r="F78" s="861">
        <f>SUM(F79:F80)</f>
        <v>18179.599999999999</v>
      </c>
      <c r="G78" s="851">
        <f>SUM(G79:G80)</f>
        <v>18180</v>
      </c>
      <c r="H78" s="594">
        <f>G78/E78*100</f>
        <v>106.31578947368421</v>
      </c>
      <c r="I78" s="613">
        <f>G78/F78*100</f>
        <v>100.00220026843276</v>
      </c>
      <c r="J78" s="357"/>
    </row>
    <row r="79" spans="1:10" ht="15" customHeight="1">
      <c r="A79" s="873"/>
      <c r="B79" s="1147">
        <v>501</v>
      </c>
      <c r="C79" s="856" t="s">
        <v>170</v>
      </c>
      <c r="D79" s="1148" t="s">
        <v>171</v>
      </c>
      <c r="E79" s="853">
        <v>17100</v>
      </c>
      <c r="F79" s="854">
        <v>17103.599999999999</v>
      </c>
      <c r="G79" s="872">
        <v>17104</v>
      </c>
      <c r="H79" s="599">
        <f>G79/E79*100</f>
        <v>100.0233918128655</v>
      </c>
      <c r="I79" s="595">
        <f>G79/F79*100</f>
        <v>100.002338688931</v>
      </c>
      <c r="J79" s="357"/>
    </row>
    <row r="80" spans="1:10" ht="15" customHeight="1">
      <c r="A80" s="873"/>
      <c r="B80" s="1147">
        <v>501</v>
      </c>
      <c r="C80" s="856" t="s">
        <v>172</v>
      </c>
      <c r="D80" s="1149" t="s">
        <v>448</v>
      </c>
      <c r="E80" s="872">
        <v>0</v>
      </c>
      <c r="F80" s="859">
        <v>1076</v>
      </c>
      <c r="G80" s="872">
        <v>1076</v>
      </c>
      <c r="H80" s="599">
        <v>0</v>
      </c>
      <c r="I80" s="1150">
        <f>G80/F80*100</f>
        <v>100</v>
      </c>
      <c r="J80" s="357"/>
    </row>
    <row r="81" spans="1:10" ht="15" customHeight="1">
      <c r="A81" s="873"/>
      <c r="B81" s="1151"/>
      <c r="C81" s="874"/>
      <c r="D81" s="1148"/>
      <c r="E81" s="1152"/>
      <c r="F81" s="1024"/>
      <c r="G81" s="1153"/>
      <c r="H81" s="881"/>
      <c r="I81" s="882"/>
      <c r="J81" s="357"/>
    </row>
    <row r="82" spans="1:10" ht="15" customHeight="1">
      <c r="A82" s="873"/>
      <c r="B82" s="874"/>
      <c r="C82" s="874"/>
      <c r="D82" s="975" t="s">
        <v>173</v>
      </c>
      <c r="E82" s="851">
        <f>SUM(E84:E91)</f>
        <v>57608</v>
      </c>
      <c r="F82" s="861">
        <f t="shared" ref="F82:G82" si="7">SUM(F84:F91)</f>
        <v>65267</v>
      </c>
      <c r="G82" s="851">
        <f t="shared" si="7"/>
        <v>51869</v>
      </c>
      <c r="H82" s="594">
        <f>G82/E82*100</f>
        <v>90.037841966393557</v>
      </c>
      <c r="I82" s="613">
        <f>G82/F82*100</f>
        <v>79.472014953958364</v>
      </c>
      <c r="J82" s="357"/>
    </row>
    <row r="83" spans="1:10">
      <c r="A83" s="873"/>
      <c r="B83" s="1147"/>
      <c r="C83" s="874"/>
      <c r="D83" s="975" t="s">
        <v>174</v>
      </c>
      <c r="E83" s="1152"/>
      <c r="F83" s="1024"/>
      <c r="G83" s="1153"/>
      <c r="H83" s="881"/>
      <c r="I83" s="882"/>
      <c r="J83" s="357"/>
    </row>
    <row r="84" spans="1:10">
      <c r="A84" s="873"/>
      <c r="B84" s="1154" t="s">
        <v>175</v>
      </c>
      <c r="C84" s="893" t="s">
        <v>176</v>
      </c>
      <c r="D84" s="1138" t="s">
        <v>171</v>
      </c>
      <c r="E84" s="853">
        <v>45607</v>
      </c>
      <c r="F84" s="854">
        <v>46477</v>
      </c>
      <c r="G84" s="872">
        <v>46477</v>
      </c>
      <c r="H84" s="599">
        <f>G84/E84*100</f>
        <v>101.90760190321662</v>
      </c>
      <c r="I84" s="595">
        <f>G84/F84*100</f>
        <v>100</v>
      </c>
      <c r="J84" s="357"/>
    </row>
    <row r="85" spans="1:10">
      <c r="A85" s="873"/>
      <c r="B85" s="1147">
        <v>502</v>
      </c>
      <c r="C85" s="856" t="s">
        <v>177</v>
      </c>
      <c r="D85" s="1149" t="s">
        <v>448</v>
      </c>
      <c r="E85" s="1038">
        <v>0</v>
      </c>
      <c r="F85" s="854">
        <v>3189</v>
      </c>
      <c r="G85" s="872">
        <v>3189</v>
      </c>
      <c r="H85" s="594">
        <v>0</v>
      </c>
      <c r="I85" s="595">
        <f>G85/F85*100</f>
        <v>100</v>
      </c>
      <c r="J85" s="357"/>
    </row>
    <row r="86" spans="1:10">
      <c r="A86" s="873"/>
      <c r="B86" s="1147"/>
      <c r="C86" s="856"/>
      <c r="D86" s="1155"/>
      <c r="E86" s="982"/>
      <c r="F86" s="1024"/>
      <c r="G86" s="1153"/>
      <c r="H86" s="1146"/>
      <c r="I86" s="1156"/>
      <c r="J86" s="357"/>
    </row>
    <row r="87" spans="1:10">
      <c r="A87" s="873"/>
      <c r="B87" s="1147"/>
      <c r="C87" s="856"/>
      <c r="D87" s="852" t="s">
        <v>319</v>
      </c>
      <c r="E87" s="853">
        <v>12000</v>
      </c>
      <c r="F87" s="854">
        <v>11780</v>
      </c>
      <c r="G87" s="872">
        <v>0</v>
      </c>
      <c r="H87" s="599">
        <f>G87/E87*100</f>
        <v>0</v>
      </c>
      <c r="I87" s="595">
        <f>G87/F87*100</f>
        <v>0</v>
      </c>
      <c r="J87" s="357"/>
    </row>
    <row r="88" spans="1:10">
      <c r="A88" s="873"/>
      <c r="B88" s="1147"/>
      <c r="C88" s="856"/>
      <c r="D88" s="871" t="s">
        <v>168</v>
      </c>
      <c r="E88" s="853">
        <v>0</v>
      </c>
      <c r="F88" s="854">
        <v>220</v>
      </c>
      <c r="G88" s="872">
        <v>218</v>
      </c>
      <c r="H88" s="599">
        <v>0</v>
      </c>
      <c r="I88" s="595">
        <f>G88/F88*100</f>
        <v>99.090909090909093</v>
      </c>
      <c r="J88" s="357"/>
    </row>
    <row r="89" spans="1:10">
      <c r="A89" s="873"/>
      <c r="B89" s="1147"/>
      <c r="C89" s="1157" t="s">
        <v>320</v>
      </c>
      <c r="D89" s="1157" t="s">
        <v>318</v>
      </c>
      <c r="E89" s="853">
        <v>1</v>
      </c>
      <c r="F89" s="854">
        <v>2166.5</v>
      </c>
      <c r="G89" s="872">
        <v>565</v>
      </c>
      <c r="H89" s="599">
        <f>G89/E89*100</f>
        <v>56500</v>
      </c>
      <c r="I89" s="595">
        <f>G89/F89*100</f>
        <v>26.078929148396028</v>
      </c>
      <c r="J89" s="357"/>
    </row>
    <row r="90" spans="1:10">
      <c r="A90" s="873"/>
      <c r="B90" s="1147"/>
      <c r="C90" s="1158"/>
      <c r="D90" s="1159" t="s">
        <v>541</v>
      </c>
      <c r="E90" s="853">
        <v>0</v>
      </c>
      <c r="F90" s="854">
        <v>1046.5</v>
      </c>
      <c r="G90" s="872">
        <v>1032</v>
      </c>
      <c r="H90" s="599">
        <v>0</v>
      </c>
      <c r="I90" s="595">
        <f t="shared" ref="I90:I91" si="8">G90/F90*100</f>
        <v>98.614429049211665</v>
      </c>
      <c r="J90" s="357"/>
    </row>
    <row r="91" spans="1:10">
      <c r="A91" s="873"/>
      <c r="B91" s="1147"/>
      <c r="C91" s="1158"/>
      <c r="D91" s="1159" t="s">
        <v>542</v>
      </c>
      <c r="E91" s="853">
        <v>0</v>
      </c>
      <c r="F91" s="854">
        <v>388</v>
      </c>
      <c r="G91" s="872">
        <v>388</v>
      </c>
      <c r="H91" s="599">
        <v>0</v>
      </c>
      <c r="I91" s="595">
        <f t="shared" si="8"/>
        <v>100</v>
      </c>
      <c r="J91" s="357"/>
    </row>
    <row r="92" spans="1:10">
      <c r="A92" s="873"/>
      <c r="B92" s="1147"/>
      <c r="C92" s="1158"/>
      <c r="D92" s="1159"/>
      <c r="E92" s="1142"/>
      <c r="F92" s="1037"/>
      <c r="G92" s="1153"/>
      <c r="H92" s="881"/>
      <c r="I92" s="882"/>
      <c r="J92" s="357"/>
    </row>
    <row r="93" spans="1:10">
      <c r="A93" s="873"/>
      <c r="B93" s="1147"/>
      <c r="C93" s="1158"/>
      <c r="D93" s="889" t="s">
        <v>178</v>
      </c>
      <c r="E93" s="851">
        <f>E94</f>
        <v>480</v>
      </c>
      <c r="F93" s="861">
        <f>F94</f>
        <v>480.5</v>
      </c>
      <c r="G93" s="587">
        <f>G94</f>
        <v>476</v>
      </c>
      <c r="H93" s="594">
        <f>G93/E93*100</f>
        <v>99.166666666666671</v>
      </c>
      <c r="I93" s="613">
        <f>G93/F93*100</f>
        <v>99.063475546305938</v>
      </c>
      <c r="J93" s="357"/>
    </row>
    <row r="94" spans="1:10">
      <c r="A94" s="873"/>
      <c r="B94" s="1147"/>
      <c r="C94" s="1157"/>
      <c r="D94" s="871" t="s">
        <v>142</v>
      </c>
      <c r="E94" s="853">
        <v>480</v>
      </c>
      <c r="F94" s="854">
        <v>480.5</v>
      </c>
      <c r="G94" s="872">
        <v>476</v>
      </c>
      <c r="H94" s="599">
        <f>G94/E94*100</f>
        <v>99.166666666666671</v>
      </c>
      <c r="I94" s="595">
        <f>G94/F94*100</f>
        <v>99.063475546305938</v>
      </c>
      <c r="J94" s="357"/>
    </row>
    <row r="95" spans="1:10" ht="15.75" thickBot="1">
      <c r="A95" s="1160"/>
      <c r="B95" s="1049"/>
      <c r="C95" s="733"/>
      <c r="D95" s="606"/>
      <c r="E95" s="606"/>
      <c r="F95" s="760"/>
      <c r="G95" s="1161"/>
      <c r="H95" s="1162"/>
      <c r="I95" s="1163"/>
      <c r="J95" s="357"/>
    </row>
    <row r="96" spans="1:10" ht="16.5" thickBot="1">
      <c r="A96" s="1322" t="s">
        <v>37</v>
      </c>
      <c r="B96" s="1323"/>
      <c r="C96" s="1324"/>
      <c r="D96" s="1164"/>
      <c r="E96" s="988">
        <f>E15+E9</f>
        <v>76507</v>
      </c>
      <c r="F96" s="989">
        <f>F15+F9</f>
        <v>89699.700000000012</v>
      </c>
      <c r="G96" s="990">
        <f>G15+G9</f>
        <v>72993</v>
      </c>
      <c r="H96" s="1165">
        <f>G96/E96*100</f>
        <v>95.406956226227663</v>
      </c>
      <c r="I96" s="992">
        <f>G96/F96*100</f>
        <v>81.374854096501977</v>
      </c>
      <c r="J96" s="357"/>
    </row>
    <row r="97" spans="1:10" ht="15.75">
      <c r="A97" s="1227"/>
      <c r="B97" s="1227"/>
      <c r="C97" s="1227"/>
      <c r="D97" s="1228"/>
      <c r="E97" s="1229"/>
      <c r="F97" s="1230"/>
      <c r="G97" s="1231"/>
      <c r="H97" s="1232"/>
      <c r="I97" s="1232"/>
      <c r="J97" s="357"/>
    </row>
    <row r="98" spans="1:10" ht="15.75">
      <c r="A98" s="1227"/>
      <c r="B98" s="1227"/>
      <c r="C98" s="1227"/>
      <c r="D98" s="1228"/>
      <c r="E98" s="1229"/>
      <c r="F98" s="1230"/>
      <c r="G98" s="1231"/>
      <c r="H98" s="1232"/>
      <c r="I98" s="1232"/>
      <c r="J98" s="357"/>
    </row>
    <row r="99" spans="1:10" ht="15.75">
      <c r="A99" s="1227"/>
      <c r="B99" s="1227"/>
      <c r="C99" s="1227"/>
      <c r="D99" s="1228"/>
      <c r="E99" s="1229"/>
      <c r="F99" s="1230"/>
      <c r="G99" s="1231"/>
      <c r="H99" s="1232"/>
      <c r="I99" s="1232"/>
      <c r="J99" s="357"/>
    </row>
    <row r="100" spans="1:10">
      <c r="A100" s="357"/>
      <c r="B100" s="357"/>
      <c r="C100" s="357"/>
      <c r="D100" s="357"/>
      <c r="E100" s="357"/>
      <c r="F100" s="357"/>
      <c r="G100" s="903"/>
      <c r="H100" s="357"/>
      <c r="I100" s="357"/>
      <c r="J100" s="357"/>
    </row>
    <row r="101" spans="1:10">
      <c r="A101" s="357"/>
      <c r="B101" s="357"/>
      <c r="C101" s="357"/>
      <c r="D101" s="357"/>
      <c r="E101" s="357"/>
      <c r="F101" s="357"/>
      <c r="G101" s="903"/>
      <c r="H101" s="357"/>
      <c r="I101" s="357"/>
      <c r="J101" s="357"/>
    </row>
    <row r="102" spans="1:10">
      <c r="A102" s="357"/>
      <c r="B102" s="357"/>
      <c r="C102" s="357"/>
      <c r="D102" s="357"/>
      <c r="E102" s="357"/>
      <c r="F102" s="357"/>
      <c r="G102" s="903"/>
      <c r="H102" s="357"/>
      <c r="I102" s="357"/>
      <c r="J102" s="357"/>
    </row>
    <row r="103" spans="1:10" ht="15.75" thickBot="1">
      <c r="A103" s="357"/>
      <c r="B103" s="357"/>
      <c r="C103" s="357"/>
      <c r="D103" s="357"/>
      <c r="E103" s="357"/>
      <c r="F103" s="1166"/>
      <c r="G103" s="1083"/>
      <c r="H103" s="953"/>
      <c r="I103" s="811" t="s">
        <v>620</v>
      </c>
      <c r="J103" s="357"/>
    </row>
    <row r="104" spans="1:10">
      <c r="A104" s="812" t="s">
        <v>6</v>
      </c>
      <c r="B104" s="813" t="s">
        <v>7</v>
      </c>
      <c r="C104" s="814" t="s">
        <v>8</v>
      </c>
      <c r="D104" s="813"/>
      <c r="E104" s="814" t="s">
        <v>9</v>
      </c>
      <c r="F104" s="955" t="s">
        <v>10</v>
      </c>
      <c r="G104" s="1167" t="s">
        <v>11</v>
      </c>
      <c r="H104" s="1087" t="s">
        <v>12</v>
      </c>
      <c r="I104" s="818" t="s">
        <v>12</v>
      </c>
      <c r="J104" s="357"/>
    </row>
    <row r="105" spans="1:10">
      <c r="A105" s="819" t="s">
        <v>13</v>
      </c>
      <c r="B105" s="820" t="s">
        <v>14</v>
      </c>
      <c r="C105" s="821" t="s">
        <v>15</v>
      </c>
      <c r="D105" s="822" t="s">
        <v>16</v>
      </c>
      <c r="E105" s="823" t="s">
        <v>179</v>
      </c>
      <c r="F105" s="956" t="s">
        <v>18</v>
      </c>
      <c r="G105" s="1168" t="s">
        <v>561</v>
      </c>
      <c r="H105" s="1090" t="s">
        <v>19</v>
      </c>
      <c r="I105" s="826" t="s">
        <v>20</v>
      </c>
      <c r="J105" s="357"/>
    </row>
    <row r="106" spans="1:10" ht="15.75" thickBot="1">
      <c r="A106" s="827" t="s">
        <v>21</v>
      </c>
      <c r="B106" s="828" t="s">
        <v>22</v>
      </c>
      <c r="C106" s="829"/>
      <c r="D106" s="957"/>
      <c r="E106" s="831" t="s">
        <v>284</v>
      </c>
      <c r="F106" s="958" t="s">
        <v>284</v>
      </c>
      <c r="G106" s="1169"/>
      <c r="H106" s="1093"/>
      <c r="I106" s="1008"/>
      <c r="J106" s="357"/>
    </row>
    <row r="107" spans="1:10" ht="15.75">
      <c r="A107" s="836" t="s">
        <v>53</v>
      </c>
      <c r="B107" s="838"/>
      <c r="C107" s="838"/>
      <c r="D107" s="1011"/>
      <c r="E107" s="1012"/>
      <c r="F107" s="1170"/>
      <c r="G107" s="1096"/>
      <c r="H107" s="1097"/>
      <c r="I107" s="1014"/>
      <c r="J107" s="357"/>
    </row>
    <row r="108" spans="1:10" ht="15.75">
      <c r="A108" s="937" t="s">
        <v>315</v>
      </c>
      <c r="B108" s="935" t="s">
        <v>631</v>
      </c>
      <c r="C108" s="938"/>
      <c r="D108" s="1171"/>
      <c r="E108" s="513">
        <f>SUM(E110:E112)</f>
        <v>21066</v>
      </c>
      <c r="F108" s="514">
        <f>SUM(F110:F112)</f>
        <v>47926.5</v>
      </c>
      <c r="G108" s="1172">
        <f>SUM(G110:G112)</f>
        <v>15173</v>
      </c>
      <c r="H108" s="516">
        <f>G108/E108*100</f>
        <v>72.026013481439293</v>
      </c>
      <c r="I108" s="517">
        <f>G108/F108*100</f>
        <v>31.658894348638018</v>
      </c>
      <c r="J108" s="357"/>
    </row>
    <row r="109" spans="1:10">
      <c r="A109" s="937"/>
      <c r="B109" s="935"/>
      <c r="C109" s="942" t="s">
        <v>628</v>
      </c>
      <c r="D109" s="942"/>
      <c r="E109" s="1173"/>
      <c r="F109" s="1174"/>
      <c r="G109" s="1175"/>
      <c r="H109" s="967"/>
      <c r="I109" s="968"/>
      <c r="J109" s="357"/>
    </row>
    <row r="110" spans="1:10" ht="15.75">
      <c r="A110" s="1176"/>
      <c r="B110" s="936"/>
      <c r="C110" s="1102" t="s">
        <v>180</v>
      </c>
      <c r="D110" s="584" t="s">
        <v>156</v>
      </c>
      <c r="E110" s="1177">
        <v>21000</v>
      </c>
      <c r="F110" s="612">
        <v>21043.599999999999</v>
      </c>
      <c r="G110" s="587">
        <v>0</v>
      </c>
      <c r="H110" s="594">
        <f>G110/E110*100</f>
        <v>0</v>
      </c>
      <c r="I110" s="613">
        <f>G110/F110*100</f>
        <v>0</v>
      </c>
      <c r="J110" s="357"/>
    </row>
    <row r="111" spans="1:10" ht="15.75">
      <c r="A111" s="1176"/>
      <c r="B111" s="936"/>
      <c r="C111" s="1102" t="s">
        <v>496</v>
      </c>
      <c r="D111" s="584" t="s">
        <v>169</v>
      </c>
      <c r="E111" s="1177">
        <v>36</v>
      </c>
      <c r="F111" s="612">
        <v>9755</v>
      </c>
      <c r="G111" s="587">
        <v>5971</v>
      </c>
      <c r="H111" s="594">
        <f t="shared" ref="H111:H112" si="9">G111/E111*100</f>
        <v>16586.111111111113</v>
      </c>
      <c r="I111" s="613">
        <f t="shared" ref="I111:I112" si="10">G111/F111*100</f>
        <v>61.209636084059461</v>
      </c>
      <c r="J111" s="357"/>
    </row>
    <row r="112" spans="1:10" ht="15.75">
      <c r="A112" s="1176"/>
      <c r="B112" s="936"/>
      <c r="C112" s="1102" t="s">
        <v>497</v>
      </c>
      <c r="D112" s="584" t="s">
        <v>322</v>
      </c>
      <c r="E112" s="1177">
        <v>30</v>
      </c>
      <c r="F112" s="612">
        <v>17127.900000000001</v>
      </c>
      <c r="G112" s="587">
        <v>9202</v>
      </c>
      <c r="H112" s="594">
        <f t="shared" si="9"/>
        <v>30673.333333333336</v>
      </c>
      <c r="I112" s="613">
        <f t="shared" si="10"/>
        <v>53.725208577817476</v>
      </c>
      <c r="J112" s="357"/>
    </row>
    <row r="113" spans="1:10" ht="15.75">
      <c r="A113" s="1176"/>
      <c r="B113" s="936"/>
      <c r="C113" s="1102"/>
      <c r="D113" s="584"/>
      <c r="E113" s="1177"/>
      <c r="F113" s="586"/>
      <c r="G113" s="1178"/>
      <c r="H113" s="881"/>
      <c r="I113" s="882"/>
      <c r="J113" s="357"/>
    </row>
    <row r="114" spans="1:10">
      <c r="A114" s="842" t="s">
        <v>490</v>
      </c>
      <c r="B114" s="1325" t="s">
        <v>298</v>
      </c>
      <c r="C114" s="1326"/>
      <c r="D114" s="584"/>
      <c r="E114" s="513">
        <f>SUM(E116:E118)</f>
        <v>0</v>
      </c>
      <c r="F114" s="514">
        <f>SUM(F115:F116)</f>
        <v>453</v>
      </c>
      <c r="G114" s="513">
        <f>SUM(G115:G116)</f>
        <v>264</v>
      </c>
      <c r="H114" s="516">
        <v>0</v>
      </c>
      <c r="I114" s="517">
        <f>G114/F114*100</f>
        <v>58.278145695364238</v>
      </c>
      <c r="J114" s="357"/>
    </row>
    <row r="115" spans="1:10" ht="15.75">
      <c r="A115" s="1176"/>
      <c r="B115" s="936"/>
      <c r="C115" s="1102" t="s">
        <v>491</v>
      </c>
      <c r="D115" s="584" t="s">
        <v>169</v>
      </c>
      <c r="E115" s="1177">
        <v>0</v>
      </c>
      <c r="F115" s="612">
        <v>201</v>
      </c>
      <c r="G115" s="593">
        <v>22</v>
      </c>
      <c r="H115" s="594">
        <v>0</v>
      </c>
      <c r="I115" s="613">
        <f t="shared" ref="I115:I116" si="11">G115/F115*100</f>
        <v>10.945273631840797</v>
      </c>
      <c r="J115" s="357"/>
    </row>
    <row r="116" spans="1:10" ht="15.75">
      <c r="A116" s="1176"/>
      <c r="B116" s="936"/>
      <c r="C116" s="1102" t="s">
        <v>498</v>
      </c>
      <c r="D116" s="584" t="s">
        <v>322</v>
      </c>
      <c r="E116" s="1177">
        <v>0</v>
      </c>
      <c r="F116" s="612">
        <v>252</v>
      </c>
      <c r="G116" s="593">
        <v>242</v>
      </c>
      <c r="H116" s="594">
        <v>0</v>
      </c>
      <c r="I116" s="613">
        <f t="shared" si="11"/>
        <v>96.031746031746039</v>
      </c>
      <c r="J116" s="357"/>
    </row>
    <row r="117" spans="1:10" ht="15.75">
      <c r="A117" s="1176"/>
      <c r="B117" s="936"/>
      <c r="C117" s="1102"/>
      <c r="D117" s="584"/>
      <c r="E117" s="1177"/>
      <c r="F117" s="586"/>
      <c r="G117" s="1178"/>
      <c r="H117" s="1179"/>
      <c r="I117" s="1180"/>
      <c r="J117" s="357"/>
    </row>
    <row r="118" spans="1:10" ht="15.75">
      <c r="A118" s="1176"/>
      <c r="B118" s="936"/>
      <c r="C118" s="1102"/>
      <c r="D118" s="584"/>
      <c r="E118" s="1177"/>
      <c r="F118" s="586"/>
      <c r="G118" s="1178"/>
      <c r="H118" s="881"/>
      <c r="I118" s="882"/>
      <c r="J118" s="357"/>
    </row>
    <row r="119" spans="1:10">
      <c r="A119" s="1181" t="s">
        <v>311</v>
      </c>
      <c r="B119" s="1327" t="s">
        <v>312</v>
      </c>
      <c r="C119" s="1328"/>
      <c r="D119" s="1182"/>
      <c r="E119" s="1183">
        <f>SUM(E120:E132)</f>
        <v>145620</v>
      </c>
      <c r="F119" s="1184">
        <f>SUM(F120:F132)</f>
        <v>153620</v>
      </c>
      <c r="G119" s="1185">
        <f>SUM(G120:G132)</f>
        <v>81868</v>
      </c>
      <c r="H119" s="516">
        <f>G119/E119*100</f>
        <v>56.220299409421784</v>
      </c>
      <c r="I119" s="517">
        <f>G119/F119*100</f>
        <v>53.292540033849754</v>
      </c>
      <c r="J119" s="357"/>
    </row>
    <row r="120" spans="1:10">
      <c r="A120" s="1186"/>
      <c r="B120" s="1187" t="s">
        <v>422</v>
      </c>
      <c r="C120" s="1188" t="s">
        <v>323</v>
      </c>
      <c r="D120" s="1189" t="s">
        <v>324</v>
      </c>
      <c r="E120" s="585">
        <v>43</v>
      </c>
      <c r="F120" s="616">
        <v>24.2</v>
      </c>
      <c r="G120" s="587">
        <v>24</v>
      </c>
      <c r="H120" s="594">
        <f>G120/E120*100</f>
        <v>55.813953488372093</v>
      </c>
      <c r="I120" s="613">
        <f>G120/F120*100</f>
        <v>99.173553719008268</v>
      </c>
      <c r="J120" s="357"/>
    </row>
    <row r="121" spans="1:10">
      <c r="A121" s="1190"/>
      <c r="B121" s="1187" t="s">
        <v>423</v>
      </c>
      <c r="C121" s="1188" t="s">
        <v>325</v>
      </c>
      <c r="D121" s="1191" t="s">
        <v>165</v>
      </c>
      <c r="E121" s="585">
        <v>1600</v>
      </c>
      <c r="F121" s="616">
        <v>1600</v>
      </c>
      <c r="G121" s="587">
        <v>1531</v>
      </c>
      <c r="H121" s="594">
        <f t="shared" ref="H121:H132" si="12">G121/E121*100</f>
        <v>95.6875</v>
      </c>
      <c r="I121" s="613">
        <f t="shared" ref="I121:I132" si="13">G121/F121*100</f>
        <v>95.6875</v>
      </c>
      <c r="J121" s="357"/>
    </row>
    <row r="122" spans="1:10">
      <c r="A122" s="1190"/>
      <c r="B122" s="1187" t="s">
        <v>424</v>
      </c>
      <c r="C122" s="1188" t="s">
        <v>326</v>
      </c>
      <c r="D122" s="1188" t="s">
        <v>165</v>
      </c>
      <c r="E122" s="585">
        <v>200</v>
      </c>
      <c r="F122" s="616">
        <v>200</v>
      </c>
      <c r="G122" s="587">
        <v>0</v>
      </c>
      <c r="H122" s="594">
        <f t="shared" si="12"/>
        <v>0</v>
      </c>
      <c r="I122" s="613">
        <f t="shared" si="13"/>
        <v>0</v>
      </c>
      <c r="J122" s="357"/>
    </row>
    <row r="123" spans="1:10">
      <c r="A123" s="1190"/>
      <c r="B123" s="1187" t="s">
        <v>425</v>
      </c>
      <c r="C123" s="1188" t="s">
        <v>327</v>
      </c>
      <c r="D123" s="1188" t="s">
        <v>169</v>
      </c>
      <c r="E123" s="585">
        <v>8</v>
      </c>
      <c r="F123" s="616">
        <v>8</v>
      </c>
      <c r="G123" s="587">
        <v>0</v>
      </c>
      <c r="H123" s="594">
        <f t="shared" si="12"/>
        <v>0</v>
      </c>
      <c r="I123" s="613">
        <f t="shared" si="13"/>
        <v>0</v>
      </c>
      <c r="J123" s="357"/>
    </row>
    <row r="124" spans="1:10">
      <c r="A124" s="1192"/>
      <c r="B124" s="1193" t="s">
        <v>426</v>
      </c>
      <c r="C124" s="1194" t="s">
        <v>328</v>
      </c>
      <c r="D124" s="1194" t="s">
        <v>329</v>
      </c>
      <c r="E124" s="585">
        <v>228</v>
      </c>
      <c r="F124" s="616">
        <v>228</v>
      </c>
      <c r="G124" s="587">
        <v>151</v>
      </c>
      <c r="H124" s="594">
        <f t="shared" si="12"/>
        <v>66.228070175438589</v>
      </c>
      <c r="I124" s="613">
        <f t="shared" si="13"/>
        <v>66.228070175438589</v>
      </c>
      <c r="J124" s="357"/>
    </row>
    <row r="125" spans="1:10">
      <c r="A125" s="1192"/>
      <c r="B125" s="1193" t="s">
        <v>427</v>
      </c>
      <c r="C125" s="1194" t="s">
        <v>330</v>
      </c>
      <c r="D125" s="1194" t="s">
        <v>329</v>
      </c>
      <c r="E125" s="585">
        <v>347</v>
      </c>
      <c r="F125" s="616">
        <v>347</v>
      </c>
      <c r="G125" s="587">
        <v>221</v>
      </c>
      <c r="H125" s="594">
        <f t="shared" si="12"/>
        <v>63.68876080691642</v>
      </c>
      <c r="I125" s="613">
        <f t="shared" si="13"/>
        <v>63.68876080691642</v>
      </c>
      <c r="J125" s="357"/>
    </row>
    <row r="126" spans="1:10">
      <c r="A126" s="1192"/>
      <c r="B126" s="1193" t="s">
        <v>504</v>
      </c>
      <c r="C126" s="1194" t="s">
        <v>331</v>
      </c>
      <c r="D126" s="1194" t="s">
        <v>329</v>
      </c>
      <c r="E126" s="585">
        <v>125709</v>
      </c>
      <c r="F126" s="616">
        <v>133582</v>
      </c>
      <c r="G126" s="587">
        <v>79349</v>
      </c>
      <c r="H126" s="594">
        <f t="shared" si="12"/>
        <v>63.121176685837931</v>
      </c>
      <c r="I126" s="613">
        <f t="shared" si="13"/>
        <v>59.400967196179124</v>
      </c>
      <c r="J126" s="357"/>
    </row>
    <row r="127" spans="1:10">
      <c r="A127" s="1192"/>
      <c r="B127" s="1193" t="s">
        <v>428</v>
      </c>
      <c r="C127" s="1194" t="s">
        <v>332</v>
      </c>
      <c r="D127" s="1194" t="s">
        <v>165</v>
      </c>
      <c r="E127" s="585">
        <v>35</v>
      </c>
      <c r="F127" s="616">
        <v>35</v>
      </c>
      <c r="G127" s="587">
        <v>0</v>
      </c>
      <c r="H127" s="594">
        <f t="shared" si="12"/>
        <v>0</v>
      </c>
      <c r="I127" s="613">
        <f t="shared" si="13"/>
        <v>0</v>
      </c>
      <c r="J127" s="357"/>
    </row>
    <row r="128" spans="1:10">
      <c r="A128" s="1192"/>
      <c r="B128" s="1193" t="s">
        <v>429</v>
      </c>
      <c r="C128" s="1194" t="s">
        <v>430</v>
      </c>
      <c r="D128" s="1194" t="s">
        <v>165</v>
      </c>
      <c r="E128" s="585">
        <v>6500</v>
      </c>
      <c r="F128" s="616">
        <v>3500</v>
      </c>
      <c r="G128" s="587">
        <v>0</v>
      </c>
      <c r="H128" s="594">
        <f t="shared" si="12"/>
        <v>0</v>
      </c>
      <c r="I128" s="613">
        <f t="shared" si="13"/>
        <v>0</v>
      </c>
      <c r="J128" s="357"/>
    </row>
    <row r="129" spans="1:10">
      <c r="A129" s="1192"/>
      <c r="B129" s="1193" t="s">
        <v>431</v>
      </c>
      <c r="C129" s="1194" t="s">
        <v>333</v>
      </c>
      <c r="D129" s="1194" t="s">
        <v>165</v>
      </c>
      <c r="E129" s="585">
        <v>6000</v>
      </c>
      <c r="F129" s="616">
        <v>9000</v>
      </c>
      <c r="G129" s="587">
        <v>0</v>
      </c>
      <c r="H129" s="594">
        <f t="shared" si="12"/>
        <v>0</v>
      </c>
      <c r="I129" s="613">
        <f t="shared" si="13"/>
        <v>0</v>
      </c>
      <c r="J129" s="357"/>
    </row>
    <row r="130" spans="1:10">
      <c r="A130" s="1192"/>
      <c r="B130" s="1193" t="s">
        <v>505</v>
      </c>
      <c r="C130" s="1194" t="s">
        <v>555</v>
      </c>
      <c r="D130" s="1194" t="s">
        <v>165</v>
      </c>
      <c r="E130" s="585">
        <v>0</v>
      </c>
      <c r="F130" s="616">
        <v>18.8</v>
      </c>
      <c r="G130" s="587">
        <v>15</v>
      </c>
      <c r="H130" s="594">
        <v>0</v>
      </c>
      <c r="I130" s="613">
        <f t="shared" si="13"/>
        <v>79.787234042553195</v>
      </c>
      <c r="J130" s="357"/>
    </row>
    <row r="131" spans="1:10">
      <c r="A131" s="1192"/>
      <c r="B131" s="1193" t="s">
        <v>432</v>
      </c>
      <c r="C131" s="1194" t="s">
        <v>334</v>
      </c>
      <c r="D131" s="1194" t="s">
        <v>169</v>
      </c>
      <c r="E131" s="585">
        <v>4500</v>
      </c>
      <c r="F131" s="616">
        <v>4500</v>
      </c>
      <c r="G131" s="587">
        <v>0</v>
      </c>
      <c r="H131" s="594">
        <f t="shared" si="12"/>
        <v>0</v>
      </c>
      <c r="I131" s="613">
        <f t="shared" si="13"/>
        <v>0</v>
      </c>
      <c r="J131" s="357"/>
    </row>
    <row r="132" spans="1:10" ht="15.75" thickBot="1">
      <c r="A132" s="1192"/>
      <c r="B132" s="1193" t="s">
        <v>433</v>
      </c>
      <c r="C132" s="1194" t="s">
        <v>335</v>
      </c>
      <c r="D132" s="1194" t="s">
        <v>329</v>
      </c>
      <c r="E132" s="1195">
        <v>450</v>
      </c>
      <c r="F132" s="1196">
        <v>577</v>
      </c>
      <c r="G132" s="787">
        <v>577</v>
      </c>
      <c r="H132" s="594">
        <f t="shared" si="12"/>
        <v>128.22222222222223</v>
      </c>
      <c r="I132" s="613">
        <f t="shared" si="13"/>
        <v>100</v>
      </c>
      <c r="J132" s="357"/>
    </row>
    <row r="133" spans="1:10" ht="16.5" thickBot="1">
      <c r="A133" s="1317" t="s">
        <v>54</v>
      </c>
      <c r="B133" s="1318"/>
      <c r="C133" s="1318"/>
      <c r="D133" s="1197"/>
      <c r="E133" s="1198">
        <f>E108+E119</f>
        <v>166686</v>
      </c>
      <c r="F133" s="1001">
        <f>F108+F114+F119</f>
        <v>201999.5</v>
      </c>
      <c r="G133" s="1002">
        <f>G108+G119+G114</f>
        <v>97305</v>
      </c>
      <c r="H133" s="1165">
        <f>G133/E133*100</f>
        <v>58.376228357510527</v>
      </c>
      <c r="I133" s="992">
        <f>G133/F133*100</f>
        <v>48.170911314136916</v>
      </c>
      <c r="J133" s="357"/>
    </row>
    <row r="134" spans="1:10" ht="15.75" thickBot="1">
      <c r="A134" s="993"/>
      <c r="B134" s="993"/>
      <c r="C134" s="993"/>
      <c r="D134" s="993"/>
      <c r="E134" s="993"/>
      <c r="F134" s="1199"/>
      <c r="G134" s="995"/>
      <c r="H134" s="996"/>
      <c r="I134" s="996"/>
      <c r="J134" s="357"/>
    </row>
    <row r="135" spans="1:10" ht="16.5" thickBot="1">
      <c r="A135" s="1200" t="s">
        <v>55</v>
      </c>
      <c r="B135" s="1079"/>
      <c r="C135" s="1079"/>
      <c r="D135" s="1079"/>
      <c r="E135" s="1201">
        <f>E96+E133</f>
        <v>243193</v>
      </c>
      <c r="F135" s="1202">
        <f>F96+F133</f>
        <v>291699.20000000001</v>
      </c>
      <c r="G135" s="1203">
        <f>G96+G133</f>
        <v>170298</v>
      </c>
      <c r="H135" s="1165">
        <f>G135/E135*100</f>
        <v>70.025864231289546</v>
      </c>
      <c r="I135" s="992">
        <f>G135/F135*100</f>
        <v>58.38137368906051</v>
      </c>
      <c r="J135" s="357"/>
    </row>
    <row r="136" spans="1:10">
      <c r="A136" s="357"/>
      <c r="B136" s="357"/>
      <c r="C136" s="357"/>
      <c r="D136" s="357"/>
      <c r="E136" s="357"/>
      <c r="F136" s="357"/>
      <c r="G136" s="903"/>
      <c r="H136" s="357"/>
      <c r="I136" s="357"/>
      <c r="J136" s="357"/>
    </row>
    <row r="137" spans="1:10">
      <c r="F137" s="781"/>
      <c r="G137" s="778"/>
      <c r="H137" s="779"/>
      <c r="I137" s="780"/>
    </row>
    <row r="138" spans="1:10" ht="15" customHeight="1"/>
    <row r="139" spans="1:10" ht="15" customHeight="1"/>
  </sheetData>
  <mergeCells count="6">
    <mergeCell ref="A133:C133"/>
    <mergeCell ref="B15:C15"/>
    <mergeCell ref="B56:C56"/>
    <mergeCell ref="A96:C96"/>
    <mergeCell ref="B114:C114"/>
    <mergeCell ref="B119:C119"/>
  </mergeCells>
  <pageMargins left="0.31496062992125984" right="0" top="0.39370078740157483" bottom="0.19685039370078741" header="0" footer="0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0"/>
  <sheetViews>
    <sheetView topLeftCell="A19" zoomScaleNormal="100" workbookViewId="0">
      <selection activeCell="B40" sqref="B40"/>
    </sheetView>
  </sheetViews>
  <sheetFormatPr defaultRowHeight="15"/>
  <cols>
    <col min="2" max="2" width="10.28515625" customWidth="1"/>
    <col min="3" max="3" width="54.28515625" customWidth="1"/>
    <col min="4" max="4" width="42" customWidth="1"/>
    <col min="5" max="5" width="12.7109375" customWidth="1"/>
    <col min="6" max="6" width="16" customWidth="1"/>
    <col min="7" max="7" width="11.140625" style="402" customWidth="1"/>
    <col min="8" max="8" width="11.140625" customWidth="1"/>
    <col min="9" max="9" width="10.85546875" customWidth="1"/>
  </cols>
  <sheetData>
    <row r="1" spans="1:9" ht="18">
      <c r="A1" s="66" t="s">
        <v>181</v>
      </c>
      <c r="B1" s="21"/>
      <c r="C1" s="67"/>
      <c r="D1" s="21"/>
      <c r="E1" s="21"/>
      <c r="F1" s="22"/>
      <c r="G1" s="405"/>
      <c r="H1" s="21"/>
      <c r="I1" s="21"/>
    </row>
    <row r="2" spans="1:9" ht="16.5" thickBot="1">
      <c r="A2" s="21"/>
      <c r="B2" s="66"/>
      <c r="C2" s="66"/>
      <c r="D2" s="21"/>
      <c r="E2" s="68"/>
      <c r="F2" s="22"/>
      <c r="G2" s="405"/>
      <c r="H2" s="21"/>
      <c r="I2" s="124" t="s">
        <v>621</v>
      </c>
    </row>
    <row r="3" spans="1:9">
      <c r="A3" s="44" t="s">
        <v>6</v>
      </c>
      <c r="B3" s="46" t="s">
        <v>7</v>
      </c>
      <c r="C3" s="45" t="s">
        <v>8</v>
      </c>
      <c r="D3" s="47"/>
      <c r="E3" s="69" t="s">
        <v>9</v>
      </c>
      <c r="F3" s="62" t="s">
        <v>10</v>
      </c>
      <c r="G3" s="407" t="s">
        <v>66</v>
      </c>
      <c r="H3" s="46" t="s">
        <v>67</v>
      </c>
      <c r="I3" s="70" t="s">
        <v>67</v>
      </c>
    </row>
    <row r="4" spans="1:9">
      <c r="A4" s="48" t="s">
        <v>13</v>
      </c>
      <c r="B4" s="50" t="s">
        <v>14</v>
      </c>
      <c r="C4" s="49" t="s">
        <v>15</v>
      </c>
      <c r="D4" s="51" t="s">
        <v>16</v>
      </c>
      <c r="E4" s="71" t="s">
        <v>182</v>
      </c>
      <c r="F4" s="63" t="s">
        <v>18</v>
      </c>
      <c r="G4" s="411" t="s">
        <v>561</v>
      </c>
      <c r="H4" s="50" t="s">
        <v>68</v>
      </c>
      <c r="I4" s="72" t="s">
        <v>68</v>
      </c>
    </row>
    <row r="5" spans="1:9" ht="15.75" thickBot="1">
      <c r="A5" s="73" t="s">
        <v>21</v>
      </c>
      <c r="B5" s="54" t="s">
        <v>22</v>
      </c>
      <c r="C5" s="57"/>
      <c r="D5" s="55"/>
      <c r="E5" s="74" t="s">
        <v>284</v>
      </c>
      <c r="F5" s="64" t="s">
        <v>284</v>
      </c>
      <c r="G5" s="408"/>
      <c r="H5" s="54" t="s">
        <v>19</v>
      </c>
      <c r="I5" s="75" t="s">
        <v>20</v>
      </c>
    </row>
    <row r="6" spans="1:9" ht="15.75">
      <c r="A6" s="284" t="s">
        <v>23</v>
      </c>
      <c r="B6" s="283"/>
      <c r="C6" s="283"/>
      <c r="D6" s="283"/>
      <c r="E6" s="283"/>
      <c r="F6" s="283"/>
      <c r="G6" s="413"/>
      <c r="H6" s="283"/>
      <c r="I6" s="285"/>
    </row>
    <row r="7" spans="1:9">
      <c r="A7" s="202" t="s">
        <v>183</v>
      </c>
      <c r="B7" s="265" t="s">
        <v>604</v>
      </c>
      <c r="C7" s="265"/>
      <c r="D7" s="220"/>
      <c r="E7" s="246">
        <f>SUM(E8:E21)</f>
        <v>12406</v>
      </c>
      <c r="F7" s="356">
        <f t="shared" ref="F7:G7" si="0">SUM(F8:F21)</f>
        <v>14957.899999999998</v>
      </c>
      <c r="G7" s="246">
        <f t="shared" si="0"/>
        <v>13996</v>
      </c>
      <c r="H7" s="137">
        <f>G7/E7*100</f>
        <v>112.81637917136868</v>
      </c>
      <c r="I7" s="138">
        <f>G7/F7*100</f>
        <v>93.569284458379869</v>
      </c>
    </row>
    <row r="8" spans="1:9">
      <c r="A8" s="202"/>
      <c r="B8" s="281">
        <v>611</v>
      </c>
      <c r="C8" s="196" t="s">
        <v>184</v>
      </c>
      <c r="D8" s="170" t="s">
        <v>185</v>
      </c>
      <c r="E8" s="769">
        <v>1985</v>
      </c>
      <c r="F8" s="771">
        <v>1985</v>
      </c>
      <c r="G8" s="1214">
        <v>1959</v>
      </c>
      <c r="H8" s="460">
        <f t="shared" ref="H8:H10" si="1">G8/E8*100</f>
        <v>98.690176322418139</v>
      </c>
      <c r="I8" s="456">
        <f t="shared" ref="I8:I10" si="2">G8/F8*100</f>
        <v>98.690176322418139</v>
      </c>
    </row>
    <row r="9" spans="1:9">
      <c r="A9" s="202"/>
      <c r="B9" s="264" t="s">
        <v>186</v>
      </c>
      <c r="C9" s="196" t="s">
        <v>187</v>
      </c>
      <c r="D9" s="263" t="s">
        <v>188</v>
      </c>
      <c r="E9" s="770">
        <v>2000</v>
      </c>
      <c r="F9" s="771">
        <v>2101.1999999999998</v>
      </c>
      <c r="G9" s="1214">
        <v>2051</v>
      </c>
      <c r="H9" s="460">
        <f t="shared" si="1"/>
        <v>102.55000000000001</v>
      </c>
      <c r="I9" s="456">
        <f t="shared" si="2"/>
        <v>97.61088901580051</v>
      </c>
    </row>
    <row r="10" spans="1:9">
      <c r="A10" s="172"/>
      <c r="B10" s="264" t="s">
        <v>189</v>
      </c>
      <c r="C10" s="196" t="s">
        <v>190</v>
      </c>
      <c r="D10" s="263" t="s">
        <v>191</v>
      </c>
      <c r="E10" s="770">
        <v>3800</v>
      </c>
      <c r="F10" s="771">
        <v>3142.6</v>
      </c>
      <c r="G10" s="1214">
        <v>2895</v>
      </c>
      <c r="H10" s="460">
        <f t="shared" si="1"/>
        <v>76.18421052631578</v>
      </c>
      <c r="I10" s="456">
        <f t="shared" si="2"/>
        <v>92.121173550563228</v>
      </c>
    </row>
    <row r="11" spans="1:9" ht="15" customHeight="1">
      <c r="A11" s="172"/>
      <c r="B11" s="264" t="s">
        <v>192</v>
      </c>
      <c r="C11" s="170" t="s">
        <v>193</v>
      </c>
      <c r="D11" s="196" t="s">
        <v>194</v>
      </c>
      <c r="E11" s="770">
        <v>210</v>
      </c>
      <c r="F11" s="771">
        <v>229</v>
      </c>
      <c r="G11" s="1214">
        <v>163</v>
      </c>
      <c r="H11" s="460">
        <f>G11/E11*100</f>
        <v>77.61904761904762</v>
      </c>
      <c r="I11" s="456">
        <f>G11/F11*100</f>
        <v>71.179039301310041</v>
      </c>
    </row>
    <row r="12" spans="1:9">
      <c r="A12" s="269"/>
      <c r="B12" s="175"/>
      <c r="C12" s="176" t="s">
        <v>195</v>
      </c>
      <c r="D12" s="176" t="s">
        <v>355</v>
      </c>
      <c r="E12" s="772">
        <v>230</v>
      </c>
      <c r="F12" s="773">
        <v>1006</v>
      </c>
      <c r="G12" s="1215">
        <v>923</v>
      </c>
      <c r="H12" s="541">
        <f>G12/E12*100</f>
        <v>401.304347826087</v>
      </c>
      <c r="I12" s="542">
        <f>G12/F12*100</f>
        <v>91.749502982107359</v>
      </c>
    </row>
    <row r="13" spans="1:9">
      <c r="A13" s="198"/>
      <c r="B13" s="379"/>
      <c r="C13" s="212" t="s">
        <v>160</v>
      </c>
      <c r="D13" s="212" t="s">
        <v>356</v>
      </c>
      <c r="E13" s="774"/>
      <c r="F13" s="775"/>
      <c r="G13" s="1216"/>
      <c r="H13" s="464"/>
      <c r="I13" s="465"/>
    </row>
    <row r="14" spans="1:9">
      <c r="A14" s="172"/>
      <c r="B14" s="264"/>
      <c r="C14" s="170" t="s">
        <v>196</v>
      </c>
      <c r="D14" s="170" t="s">
        <v>197</v>
      </c>
      <c r="E14" s="770">
        <v>10</v>
      </c>
      <c r="F14" s="771">
        <v>30</v>
      </c>
      <c r="G14" s="1214">
        <v>0</v>
      </c>
      <c r="H14" s="460">
        <f>G14/E14*100</f>
        <v>0</v>
      </c>
      <c r="I14" s="456">
        <f>G14/F14*100</f>
        <v>0</v>
      </c>
    </row>
    <row r="15" spans="1:9">
      <c r="A15" s="172"/>
      <c r="B15" s="264"/>
      <c r="C15" s="196" t="s">
        <v>198</v>
      </c>
      <c r="D15" s="170" t="s">
        <v>199</v>
      </c>
      <c r="E15" s="770">
        <v>280</v>
      </c>
      <c r="F15" s="771">
        <v>389</v>
      </c>
      <c r="G15" s="1214">
        <v>357</v>
      </c>
      <c r="H15" s="460">
        <f t="shared" ref="H15:H18" si="3">G15/E15*100</f>
        <v>127.49999999999999</v>
      </c>
      <c r="I15" s="456">
        <f t="shared" ref="I15:I18" si="4">G15/F15*100</f>
        <v>91.773778920308473</v>
      </c>
    </row>
    <row r="16" spans="1:9">
      <c r="A16" s="172"/>
      <c r="B16" s="264" t="s">
        <v>200</v>
      </c>
      <c r="C16" s="170" t="s">
        <v>201</v>
      </c>
      <c r="D16" s="170" t="s">
        <v>199</v>
      </c>
      <c r="E16" s="770">
        <v>1</v>
      </c>
      <c r="F16" s="771">
        <v>1</v>
      </c>
      <c r="G16" s="1214">
        <v>0</v>
      </c>
      <c r="H16" s="460">
        <f t="shared" si="3"/>
        <v>0</v>
      </c>
      <c r="I16" s="456">
        <f t="shared" si="4"/>
        <v>0</v>
      </c>
    </row>
    <row r="17" spans="1:9">
      <c r="A17" s="202"/>
      <c r="B17" s="265"/>
      <c r="C17" s="196" t="s">
        <v>202</v>
      </c>
      <c r="D17" s="196" t="s">
        <v>203</v>
      </c>
      <c r="E17" s="770">
        <v>300</v>
      </c>
      <c r="F17" s="771">
        <v>342</v>
      </c>
      <c r="G17" s="1214">
        <v>327</v>
      </c>
      <c r="H17" s="460">
        <f t="shared" si="3"/>
        <v>109.00000000000001</v>
      </c>
      <c r="I17" s="456">
        <f t="shared" si="4"/>
        <v>95.614035087719301</v>
      </c>
    </row>
    <row r="18" spans="1:9">
      <c r="A18" s="172"/>
      <c r="B18" s="195"/>
      <c r="C18" s="196" t="s">
        <v>417</v>
      </c>
      <c r="D18" s="196" t="s">
        <v>204</v>
      </c>
      <c r="E18" s="770">
        <v>3420</v>
      </c>
      <c r="F18" s="771">
        <v>3970.9</v>
      </c>
      <c r="G18" s="1214">
        <v>3586</v>
      </c>
      <c r="H18" s="460">
        <f t="shared" si="3"/>
        <v>104.85380116959064</v>
      </c>
      <c r="I18" s="456">
        <f t="shared" si="4"/>
        <v>90.306983303533201</v>
      </c>
    </row>
    <row r="19" spans="1:9">
      <c r="A19" s="172"/>
      <c r="B19" s="195"/>
      <c r="C19" s="196" t="s">
        <v>475</v>
      </c>
      <c r="D19" s="196" t="s">
        <v>194</v>
      </c>
      <c r="E19" s="769">
        <v>170</v>
      </c>
      <c r="F19" s="771">
        <v>171.8</v>
      </c>
      <c r="G19" s="1207">
        <v>145</v>
      </c>
      <c r="H19" s="460">
        <f>G19/E19*100</f>
        <v>85.294117647058826</v>
      </c>
      <c r="I19" s="456">
        <f>G19/F19*100</f>
        <v>84.400465657741549</v>
      </c>
    </row>
    <row r="20" spans="1:9">
      <c r="A20" s="172"/>
      <c r="B20" s="264" t="s">
        <v>526</v>
      </c>
      <c r="C20" s="196" t="s">
        <v>527</v>
      </c>
      <c r="D20" s="196" t="s">
        <v>194</v>
      </c>
      <c r="E20" s="769">
        <v>0</v>
      </c>
      <c r="F20" s="771">
        <v>1569.4</v>
      </c>
      <c r="G20" s="1214">
        <v>1570</v>
      </c>
      <c r="H20" s="460">
        <v>0</v>
      </c>
      <c r="I20" s="456">
        <f>G20/F20*100</f>
        <v>100.03823117114821</v>
      </c>
    </row>
    <row r="21" spans="1:9">
      <c r="A21" s="172"/>
      <c r="B21" s="264"/>
      <c r="C21" s="196" t="s">
        <v>550</v>
      </c>
      <c r="D21" s="196" t="s">
        <v>549</v>
      </c>
      <c r="E21" s="769">
        <v>0</v>
      </c>
      <c r="F21" s="771">
        <v>20</v>
      </c>
      <c r="G21" s="1207">
        <v>20</v>
      </c>
      <c r="H21" s="460">
        <v>0</v>
      </c>
      <c r="I21" s="456">
        <f>G21/F21*100</f>
        <v>100</v>
      </c>
    </row>
    <row r="22" spans="1:9">
      <c r="A22" s="186" t="s">
        <v>357</v>
      </c>
      <c r="B22" s="152" t="s">
        <v>234</v>
      </c>
      <c r="C22" s="196"/>
      <c r="D22" s="152"/>
      <c r="E22" s="159"/>
      <c r="F22" s="430"/>
      <c r="G22" s="420"/>
      <c r="H22" s="421"/>
      <c r="I22" s="422"/>
    </row>
    <row r="23" spans="1:9">
      <c r="A23" s="172"/>
      <c r="B23" s="152"/>
      <c r="C23" s="152" t="s">
        <v>628</v>
      </c>
      <c r="D23" s="152"/>
      <c r="E23" s="189">
        <f>E24+E25</f>
        <v>20</v>
      </c>
      <c r="F23" s="437">
        <f t="shared" ref="F23:G23" si="5">F24+F25</f>
        <v>410.9</v>
      </c>
      <c r="G23" s="189">
        <f t="shared" si="5"/>
        <v>4</v>
      </c>
      <c r="H23" s="137">
        <f>G23/E23*100</f>
        <v>20</v>
      </c>
      <c r="I23" s="138">
        <f>G23/F23*100</f>
        <v>0.97347286444390368</v>
      </c>
    </row>
    <row r="24" spans="1:9" ht="18" customHeight="1">
      <c r="A24" s="172"/>
      <c r="B24" s="264"/>
      <c r="C24" s="196" t="s">
        <v>358</v>
      </c>
      <c r="D24" s="170" t="s">
        <v>185</v>
      </c>
      <c r="E24" s="159">
        <v>20</v>
      </c>
      <c r="F24" s="435">
        <v>20</v>
      </c>
      <c r="G24" s="455">
        <v>0</v>
      </c>
      <c r="H24" s="460">
        <f>G24/E24*100</f>
        <v>0</v>
      </c>
      <c r="I24" s="456">
        <f>G24/F24*100</f>
        <v>0</v>
      </c>
    </row>
    <row r="25" spans="1:9" ht="18" customHeight="1">
      <c r="A25" s="172"/>
      <c r="B25" s="264"/>
      <c r="C25" s="165" t="s">
        <v>362</v>
      </c>
      <c r="D25" s="166" t="s">
        <v>197</v>
      </c>
      <c r="E25" s="159">
        <v>0</v>
      </c>
      <c r="F25" s="435">
        <v>390.9</v>
      </c>
      <c r="G25" s="455">
        <v>4</v>
      </c>
      <c r="H25" s="460">
        <v>0</v>
      </c>
      <c r="I25" s="456">
        <f>G25/F25*100</f>
        <v>1.0232796111537479</v>
      </c>
    </row>
    <row r="26" spans="1:9" ht="15" customHeight="1">
      <c r="A26" s="172"/>
      <c r="B26" s="195"/>
      <c r="C26" s="196"/>
      <c r="D26" s="266"/>
      <c r="E26" s="159"/>
      <c r="F26" s="430"/>
      <c r="G26" s="420"/>
      <c r="H26" s="421"/>
      <c r="I26" s="422"/>
    </row>
    <row r="27" spans="1:9">
      <c r="A27" s="202" t="s">
        <v>205</v>
      </c>
      <c r="B27" s="265" t="s">
        <v>206</v>
      </c>
      <c r="C27" s="282"/>
      <c r="D27" s="282"/>
      <c r="E27" s="158">
        <f>SUM(E28:E32)</f>
        <v>765</v>
      </c>
      <c r="F27" s="434">
        <f>SUM(F28:F32)</f>
        <v>725</v>
      </c>
      <c r="G27" s="470">
        <f>SUM(G28:G32)</f>
        <v>626</v>
      </c>
      <c r="H27" s="137">
        <f>G27/E27*100</f>
        <v>81.830065359477118</v>
      </c>
      <c r="I27" s="138">
        <f>G27/F27*100</f>
        <v>86.34482758620689</v>
      </c>
    </row>
    <row r="28" spans="1:9">
      <c r="A28" s="269"/>
      <c r="B28" s="175"/>
      <c r="C28" s="153" t="s">
        <v>359</v>
      </c>
      <c r="D28" s="153"/>
      <c r="E28" s="381"/>
      <c r="F28" s="444"/>
      <c r="G28" s="471"/>
      <c r="H28" s="527"/>
      <c r="I28" s="528"/>
    </row>
    <row r="29" spans="1:9">
      <c r="A29" s="324"/>
      <c r="B29" s="322"/>
      <c r="C29" s="383" t="s">
        <v>360</v>
      </c>
      <c r="D29" s="383" t="s">
        <v>207</v>
      </c>
      <c r="E29" s="776">
        <v>300</v>
      </c>
      <c r="F29" s="777">
        <v>344</v>
      </c>
      <c r="G29" s="568">
        <v>314</v>
      </c>
      <c r="H29" s="493">
        <f>G29/E29*100</f>
        <v>104.66666666666666</v>
      </c>
      <c r="I29" s="494">
        <f>G29/F29*100</f>
        <v>91.279069767441854</v>
      </c>
    </row>
    <row r="30" spans="1:9">
      <c r="A30" s="198"/>
      <c r="B30" s="379"/>
      <c r="C30" s="384" t="s">
        <v>361</v>
      </c>
      <c r="D30" s="384"/>
      <c r="E30" s="382"/>
      <c r="F30" s="445"/>
      <c r="G30" s="78"/>
      <c r="H30" s="16"/>
      <c r="I30" s="65"/>
    </row>
    <row r="31" spans="1:9">
      <c r="A31" s="172"/>
      <c r="B31" s="264" t="s">
        <v>208</v>
      </c>
      <c r="C31" s="196" t="s">
        <v>209</v>
      </c>
      <c r="D31" s="196" t="s">
        <v>207</v>
      </c>
      <c r="E31" s="380">
        <v>250</v>
      </c>
      <c r="F31" s="433">
        <v>296</v>
      </c>
      <c r="G31" s="455">
        <v>235</v>
      </c>
      <c r="H31" s="460">
        <f>G31/E31*100</f>
        <v>94</v>
      </c>
      <c r="I31" s="456">
        <f>G31/F31*100</f>
        <v>79.391891891891902</v>
      </c>
    </row>
    <row r="32" spans="1:9" ht="15.75" thickBot="1">
      <c r="A32" s="269"/>
      <c r="B32" s="270"/>
      <c r="C32" s="153" t="s">
        <v>210</v>
      </c>
      <c r="D32" s="176" t="s">
        <v>199</v>
      </c>
      <c r="E32" s="381">
        <v>215</v>
      </c>
      <c r="F32" s="444">
        <v>85</v>
      </c>
      <c r="G32" s="489">
        <v>77</v>
      </c>
      <c r="H32" s="493">
        <f>G32/E32*100</f>
        <v>35.813953488372093</v>
      </c>
      <c r="I32" s="494">
        <f>G32/F32*100</f>
        <v>90.588235294117652</v>
      </c>
    </row>
    <row r="33" spans="1:9" ht="16.5" thickBot="1">
      <c r="A33" s="1329" t="s">
        <v>37</v>
      </c>
      <c r="B33" s="1330"/>
      <c r="C33" s="1330"/>
      <c r="D33" s="225"/>
      <c r="E33" s="208">
        <f>E7+E27+E23</f>
        <v>13191</v>
      </c>
      <c r="F33" s="438">
        <f>F7+F27+F23</f>
        <v>16093.799999999997</v>
      </c>
      <c r="G33" s="488">
        <f>G7+G27+G23</f>
        <v>14626</v>
      </c>
      <c r="H33" s="466">
        <f>G33/E33*100</f>
        <v>110.87862936850883</v>
      </c>
      <c r="I33" s="457">
        <f>G33/F33*100</f>
        <v>90.879717655246139</v>
      </c>
    </row>
    <row r="34" spans="1:9" ht="15.75" thickBot="1">
      <c r="A34" s="143"/>
      <c r="B34" s="143"/>
      <c r="C34" s="143"/>
      <c r="D34" s="143"/>
      <c r="E34" s="143"/>
    </row>
    <row r="35" spans="1:9">
      <c r="A35" s="229" t="s">
        <v>6</v>
      </c>
      <c r="B35" s="271" t="s">
        <v>7</v>
      </c>
      <c r="C35" s="230" t="s">
        <v>8</v>
      </c>
      <c r="D35" s="231"/>
      <c r="E35" s="69" t="s">
        <v>9</v>
      </c>
      <c r="F35" s="286" t="s">
        <v>10</v>
      </c>
      <c r="G35" s="410" t="s">
        <v>11</v>
      </c>
      <c r="H35" s="46" t="s">
        <v>67</v>
      </c>
      <c r="I35" s="70" t="s">
        <v>67</v>
      </c>
    </row>
    <row r="36" spans="1:9">
      <c r="A36" s="232" t="s">
        <v>13</v>
      </c>
      <c r="B36" s="233" t="s">
        <v>14</v>
      </c>
      <c r="C36" s="247" t="s">
        <v>15</v>
      </c>
      <c r="D36" s="234" t="s">
        <v>16</v>
      </c>
      <c r="E36" s="71" t="s">
        <v>182</v>
      </c>
      <c r="F36" s="287" t="s">
        <v>18</v>
      </c>
      <c r="G36" s="411" t="s">
        <v>561</v>
      </c>
      <c r="H36" s="50" t="s">
        <v>68</v>
      </c>
      <c r="I36" s="72" t="s">
        <v>68</v>
      </c>
    </row>
    <row r="37" spans="1:9" ht="15.75" thickBot="1">
      <c r="A37" s="235" t="s">
        <v>21</v>
      </c>
      <c r="B37" s="237" t="s">
        <v>22</v>
      </c>
      <c r="C37" s="236"/>
      <c r="D37" s="238"/>
      <c r="E37" s="74" t="s">
        <v>284</v>
      </c>
      <c r="F37" s="289" t="s">
        <v>284</v>
      </c>
      <c r="G37" s="408"/>
      <c r="H37" s="54" t="s">
        <v>19</v>
      </c>
      <c r="I37" s="75" t="s">
        <v>20</v>
      </c>
    </row>
    <row r="38" spans="1:9" ht="15.75">
      <c r="A38" s="1310" t="s">
        <v>53</v>
      </c>
      <c r="B38" s="1311"/>
      <c r="C38" s="1312"/>
      <c r="D38" s="163"/>
      <c r="E38" s="288"/>
      <c r="F38" s="16"/>
      <c r="G38" s="390"/>
      <c r="H38" s="16"/>
      <c r="I38" s="65"/>
    </row>
    <row r="39" spans="1:9" ht="15.75">
      <c r="A39" s="161" t="s">
        <v>357</v>
      </c>
      <c r="B39" s="162" t="s">
        <v>234</v>
      </c>
      <c r="C39" s="387"/>
      <c r="D39" s="163"/>
      <c r="E39" s="646">
        <f>SUM(E41:E41)</f>
        <v>19600</v>
      </c>
      <c r="F39" s="647">
        <f>SUM(F41:F41)</f>
        <v>37472.800000000003</v>
      </c>
      <c r="G39" s="311">
        <f>SUM(G41:G41)</f>
        <v>13060</v>
      </c>
      <c r="H39" s="137">
        <f>G39/E39*100</f>
        <v>66.632653061224488</v>
      </c>
      <c r="I39" s="138">
        <f>G39/F39*100</f>
        <v>34.85194594479195</v>
      </c>
    </row>
    <row r="40" spans="1:9">
      <c r="A40" s="161"/>
      <c r="B40" s="162"/>
      <c r="C40" s="152" t="s">
        <v>628</v>
      </c>
      <c r="D40" s="163"/>
      <c r="E40" s="646"/>
      <c r="F40" s="647"/>
      <c r="G40" s="311"/>
      <c r="H40" s="137"/>
      <c r="I40" s="138"/>
    </row>
    <row r="41" spans="1:9" ht="15.75">
      <c r="A41" s="386"/>
      <c r="B41" s="164"/>
      <c r="C41" s="165" t="s">
        <v>362</v>
      </c>
      <c r="D41" s="166" t="s">
        <v>197</v>
      </c>
      <c r="E41" s="1267">
        <v>19600</v>
      </c>
      <c r="F41" s="1268">
        <v>37472.800000000003</v>
      </c>
      <c r="G41" s="1214">
        <v>13060</v>
      </c>
      <c r="H41" s="460">
        <f>G41/E41*100</f>
        <v>66.632653061224488</v>
      </c>
      <c r="I41" s="456">
        <f>G41/F41*100</f>
        <v>34.85194594479195</v>
      </c>
    </row>
    <row r="42" spans="1:9" ht="15.75">
      <c r="A42" s="1264"/>
      <c r="B42" s="164"/>
      <c r="C42" s="165"/>
      <c r="D42" s="166"/>
      <c r="E42" s="1267"/>
      <c r="F42" s="1268"/>
      <c r="G42" s="1214"/>
      <c r="H42" s="460"/>
      <c r="I42" s="456"/>
    </row>
    <row r="43" spans="1:9">
      <c r="A43" s="161" t="s">
        <v>183</v>
      </c>
      <c r="B43" s="162" t="s">
        <v>604</v>
      </c>
      <c r="C43" s="1263"/>
      <c r="D43" s="1260"/>
      <c r="E43" s="158">
        <f>E44</f>
        <v>0</v>
      </c>
      <c r="F43" s="434">
        <f t="shared" ref="F43:G43" si="6">F44</f>
        <v>72.3</v>
      </c>
      <c r="G43" s="158">
        <f t="shared" si="6"/>
        <v>72.3</v>
      </c>
      <c r="H43" s="137">
        <v>0</v>
      </c>
      <c r="I43" s="138">
        <f>G43/F43*100</f>
        <v>100</v>
      </c>
    </row>
    <row r="44" spans="1:9" ht="16.5" thickBot="1">
      <c r="A44" s="1258"/>
      <c r="B44" s="1261"/>
      <c r="C44" s="1262" t="s">
        <v>605</v>
      </c>
      <c r="D44" s="1259" t="s">
        <v>606</v>
      </c>
      <c r="E44" s="1269">
        <v>0</v>
      </c>
      <c r="F44" s="1270">
        <v>72.3</v>
      </c>
      <c r="G44" s="688">
        <v>72.3</v>
      </c>
      <c r="H44" s="460">
        <v>0</v>
      </c>
      <c r="I44" s="456">
        <f t="shared" ref="I44" si="7">G44/F44*100</f>
        <v>100</v>
      </c>
    </row>
    <row r="45" spans="1:9" ht="16.5" thickBot="1">
      <c r="A45" s="1304" t="s">
        <v>54</v>
      </c>
      <c r="B45" s="1305"/>
      <c r="C45" s="1305"/>
      <c r="D45" s="177"/>
      <c r="E45" s="183">
        <f>E39+E44</f>
        <v>19600</v>
      </c>
      <c r="F45" s="532">
        <f t="shared" ref="F45:G45" si="8">F39+F44</f>
        <v>37545.100000000006</v>
      </c>
      <c r="G45" s="183">
        <f t="shared" si="8"/>
        <v>13132.3</v>
      </c>
      <c r="H45" s="1271">
        <f>G45/E45*100</f>
        <v>67.001530612244892</v>
      </c>
      <c r="I45" s="457">
        <f>G45/F45*100</f>
        <v>34.977400512983046</v>
      </c>
    </row>
    <row r="46" spans="1:9" ht="15.75" thickBot="1">
      <c r="A46" s="143"/>
      <c r="B46" s="143"/>
      <c r="C46" s="143"/>
      <c r="D46" s="143"/>
      <c r="E46" s="143"/>
      <c r="F46" s="431"/>
      <c r="G46" s="428"/>
      <c r="H46" s="429"/>
      <c r="I46" s="429"/>
    </row>
    <row r="47" spans="1:9" ht="16.5" thickBot="1">
      <c r="A47" s="178" t="s">
        <v>55</v>
      </c>
      <c r="B47" s="179"/>
      <c r="C47" s="179"/>
      <c r="D47" s="179"/>
      <c r="E47" s="184">
        <f>E33+E45</f>
        <v>32791</v>
      </c>
      <c r="F47" s="539">
        <f>F33+F45</f>
        <v>53638.9</v>
      </c>
      <c r="G47" s="540">
        <f>G33+G45</f>
        <v>27758.3</v>
      </c>
      <c r="H47" s="466">
        <f>G47/E47*100</f>
        <v>84.652191150010665</v>
      </c>
      <c r="I47" s="457">
        <f>G47/F47*100</f>
        <v>51.750315535926347</v>
      </c>
    </row>
    <row r="50" spans="1:9">
      <c r="A50" s="21"/>
      <c r="B50" s="21"/>
      <c r="C50" s="21"/>
      <c r="D50" s="21"/>
      <c r="E50" s="21"/>
      <c r="F50" s="22"/>
      <c r="G50" s="405"/>
      <c r="H50" s="21"/>
      <c r="I50" s="21"/>
    </row>
  </sheetData>
  <mergeCells count="3">
    <mergeCell ref="A33:C33"/>
    <mergeCell ref="A38:C38"/>
    <mergeCell ref="A45:C45"/>
  </mergeCells>
  <pageMargins left="0.31496062992125984" right="0" top="0.19685039370078741" bottom="0.19685039370078741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activeCell="K31" sqref="K31"/>
    </sheetView>
  </sheetViews>
  <sheetFormatPr defaultRowHeight="15"/>
  <cols>
    <col min="3" max="3" width="45.140625" customWidth="1"/>
    <col min="4" max="4" width="46.7109375" customWidth="1"/>
    <col min="5" max="5" width="13.7109375" customWidth="1"/>
    <col min="6" max="6" width="16.140625" customWidth="1"/>
    <col min="7" max="7" width="12" style="402" customWidth="1"/>
  </cols>
  <sheetData>
    <row r="1" spans="1:9" ht="15.75">
      <c r="A1" s="1003" t="s">
        <v>211</v>
      </c>
      <c r="B1" s="1004"/>
      <c r="C1" s="1004"/>
      <c r="D1" s="357"/>
      <c r="E1" s="357"/>
      <c r="F1" s="357"/>
      <c r="G1" s="903"/>
      <c r="H1" s="357"/>
      <c r="I1" s="357"/>
    </row>
    <row r="2" spans="1:9" ht="15.75" thickBot="1">
      <c r="A2" s="357"/>
      <c r="B2" s="357"/>
      <c r="C2" s="357"/>
      <c r="D2" s="357"/>
      <c r="E2" s="810"/>
      <c r="F2" s="357"/>
      <c r="G2" s="903"/>
      <c r="H2" s="357"/>
      <c r="I2" s="811" t="s">
        <v>622</v>
      </c>
    </row>
    <row r="3" spans="1:9" ht="14.1" customHeight="1">
      <c r="A3" s="812" t="s">
        <v>6</v>
      </c>
      <c r="B3" s="813" t="s">
        <v>7</v>
      </c>
      <c r="C3" s="814" t="s">
        <v>8</v>
      </c>
      <c r="D3" s="1005"/>
      <c r="E3" s="814" t="s">
        <v>9</v>
      </c>
      <c r="F3" s="813" t="s">
        <v>10</v>
      </c>
      <c r="G3" s="816" t="s">
        <v>11</v>
      </c>
      <c r="H3" s="817" t="s">
        <v>12</v>
      </c>
      <c r="I3" s="818" t="s">
        <v>12</v>
      </c>
    </row>
    <row r="4" spans="1:9" ht="14.1" customHeight="1">
      <c r="A4" s="819" t="s">
        <v>13</v>
      </c>
      <c r="B4" s="820" t="s">
        <v>14</v>
      </c>
      <c r="C4" s="821" t="s">
        <v>15</v>
      </c>
      <c r="D4" s="822" t="s">
        <v>16</v>
      </c>
      <c r="E4" s="823" t="s">
        <v>17</v>
      </c>
      <c r="F4" s="824" t="s">
        <v>18</v>
      </c>
      <c r="G4" s="825" t="s">
        <v>561</v>
      </c>
      <c r="H4" s="824" t="s">
        <v>19</v>
      </c>
      <c r="I4" s="826" t="s">
        <v>20</v>
      </c>
    </row>
    <row r="5" spans="1:9" ht="14.1" customHeight="1" thickBot="1">
      <c r="A5" s="827" t="s">
        <v>21</v>
      </c>
      <c r="B5" s="828" t="s">
        <v>22</v>
      </c>
      <c r="C5" s="829"/>
      <c r="D5" s="957"/>
      <c r="E5" s="831" t="s">
        <v>284</v>
      </c>
      <c r="F5" s="832" t="s">
        <v>284</v>
      </c>
      <c r="G5" s="1006"/>
      <c r="H5" s="1007"/>
      <c r="I5" s="1008"/>
    </row>
    <row r="6" spans="1:9" ht="15.75">
      <c r="A6" s="1009" t="s">
        <v>23</v>
      </c>
      <c r="B6" s="1010"/>
      <c r="C6" s="837"/>
      <c r="D6" s="1011"/>
      <c r="E6" s="1012"/>
      <c r="F6" s="1012"/>
      <c r="G6" s="1013"/>
      <c r="H6" s="1012"/>
      <c r="I6" s="1014"/>
    </row>
    <row r="7" spans="1:9">
      <c r="A7" s="912" t="s">
        <v>348</v>
      </c>
      <c r="B7" s="1331" t="s">
        <v>299</v>
      </c>
      <c r="C7" s="1332"/>
      <c r="D7" s="1015"/>
      <c r="E7" s="844">
        <f>SUM(E9+E26)</f>
        <v>8620</v>
      </c>
      <c r="F7" s="845">
        <f>SUM(F9+F26)</f>
        <v>9461.1</v>
      </c>
      <c r="G7" s="1016">
        <f>SUM(G9+G26)</f>
        <v>9234</v>
      </c>
      <c r="H7" s="516">
        <f>G7/E7*100</f>
        <v>107.12296983758701</v>
      </c>
      <c r="I7" s="517">
        <f>G7/F7*100</f>
        <v>97.599644861591145</v>
      </c>
    </row>
    <row r="8" spans="1:9" ht="12.95" customHeight="1">
      <c r="A8" s="912"/>
      <c r="B8" s="1017"/>
      <c r="C8" s="1018"/>
      <c r="D8" s="1015"/>
      <c r="E8" s="844"/>
      <c r="F8" s="845"/>
      <c r="G8" s="916"/>
      <c r="H8" s="516"/>
      <c r="I8" s="517"/>
    </row>
    <row r="9" spans="1:9" ht="12.95" customHeight="1">
      <c r="A9" s="912"/>
      <c r="B9" s="1017"/>
      <c r="C9" s="1019" t="s">
        <v>349</v>
      </c>
      <c r="D9" s="1015"/>
      <c r="E9" s="844">
        <f>E11+E14+E21</f>
        <v>560</v>
      </c>
      <c r="F9" s="845">
        <f>F11+F14+F21</f>
        <v>560</v>
      </c>
      <c r="G9" s="916">
        <f>G11+G14+G21</f>
        <v>342</v>
      </c>
      <c r="H9" s="516">
        <f t="shared" ref="H9:H11" si="0">G9/E9*100</f>
        <v>61.071428571428577</v>
      </c>
      <c r="I9" s="517">
        <f t="shared" ref="I9:I11" si="1">G9/F9*100</f>
        <v>61.071428571428577</v>
      </c>
    </row>
    <row r="10" spans="1:9" ht="12.95" customHeight="1">
      <c r="A10" s="912"/>
      <c r="B10" s="1017"/>
      <c r="C10" s="1019"/>
      <c r="D10" s="1015"/>
      <c r="E10" s="844"/>
      <c r="F10" s="845"/>
      <c r="G10" s="916"/>
      <c r="H10" s="516"/>
      <c r="I10" s="517"/>
    </row>
    <row r="11" spans="1:9" ht="12.95" customHeight="1">
      <c r="A11" s="1020"/>
      <c r="B11" s="1017"/>
      <c r="C11" s="918" t="s">
        <v>212</v>
      </c>
      <c r="D11" s="1021" t="s">
        <v>213</v>
      </c>
      <c r="E11" s="972">
        <v>80</v>
      </c>
      <c r="F11" s="1022">
        <v>80</v>
      </c>
      <c r="G11" s="603">
        <v>0</v>
      </c>
      <c r="H11" s="594">
        <f t="shared" si="0"/>
        <v>0</v>
      </c>
      <c r="I11" s="613">
        <f t="shared" si="1"/>
        <v>0</v>
      </c>
    </row>
    <row r="12" spans="1:9" ht="12.95" customHeight="1">
      <c r="A12" s="1020"/>
      <c r="B12" s="1017"/>
      <c r="C12" s="918" t="s">
        <v>350</v>
      </c>
      <c r="D12" s="1015"/>
      <c r="E12" s="1023"/>
      <c r="F12" s="1024"/>
      <c r="G12" s="603"/>
      <c r="H12" s="982"/>
      <c r="I12" s="983"/>
    </row>
    <row r="13" spans="1:9" ht="12.95" customHeight="1">
      <c r="A13" s="1025"/>
      <c r="B13" s="1017"/>
      <c r="C13" s="933"/>
      <c r="D13" s="1015"/>
      <c r="E13" s="1023"/>
      <c r="F13" s="1024"/>
      <c r="G13" s="603"/>
      <c r="H13" s="982"/>
      <c r="I13" s="983"/>
    </row>
    <row r="14" spans="1:9" ht="12.95" customHeight="1">
      <c r="A14" s="1026"/>
      <c r="B14" s="1027"/>
      <c r="C14" s="1028" t="s">
        <v>214</v>
      </c>
      <c r="D14" s="1029" t="s">
        <v>213</v>
      </c>
      <c r="E14" s="1030">
        <f>SUM(E15:E19)</f>
        <v>210</v>
      </c>
      <c r="F14" s="861">
        <f>SUM(F15:F19)</f>
        <v>210</v>
      </c>
      <c r="G14" s="1031">
        <f>SUM(G15:G19)</f>
        <v>166</v>
      </c>
      <c r="H14" s="594">
        <f>G14/E14*100</f>
        <v>79.047619047619051</v>
      </c>
      <c r="I14" s="613">
        <f>G14/F14*100</f>
        <v>79.047619047619051</v>
      </c>
    </row>
    <row r="15" spans="1:9" ht="12.95" customHeight="1">
      <c r="A15" s="1026"/>
      <c r="B15" s="1027"/>
      <c r="C15" s="1028"/>
      <c r="D15" s="1032" t="s">
        <v>573</v>
      </c>
      <c r="E15" s="1033">
        <v>0</v>
      </c>
      <c r="F15" s="854">
        <v>8</v>
      </c>
      <c r="G15" s="1034">
        <v>7</v>
      </c>
      <c r="H15" s="599">
        <v>0</v>
      </c>
      <c r="I15" s="595">
        <f t="shared" ref="I15:I19" si="2">G15/F15*100</f>
        <v>87.5</v>
      </c>
    </row>
    <row r="16" spans="1:9" ht="12.95" customHeight="1">
      <c r="A16" s="1026"/>
      <c r="B16" s="1027"/>
      <c r="C16" s="1028"/>
      <c r="D16" s="927" t="s">
        <v>216</v>
      </c>
      <c r="E16" s="853">
        <v>10</v>
      </c>
      <c r="F16" s="854">
        <v>10</v>
      </c>
      <c r="G16" s="1035">
        <v>0</v>
      </c>
      <c r="H16" s="599">
        <f t="shared" ref="H16:H19" si="3">G16/E16*100</f>
        <v>0</v>
      </c>
      <c r="I16" s="595">
        <f t="shared" si="2"/>
        <v>0</v>
      </c>
    </row>
    <row r="17" spans="1:9" ht="12.95" customHeight="1">
      <c r="A17" s="1026"/>
      <c r="B17" s="1027"/>
      <c r="C17" s="1028"/>
      <c r="D17" s="926" t="s">
        <v>574</v>
      </c>
      <c r="E17" s="853">
        <v>5</v>
      </c>
      <c r="F17" s="854">
        <v>10</v>
      </c>
      <c r="G17" s="1035">
        <v>9</v>
      </c>
      <c r="H17" s="599">
        <f t="shared" si="3"/>
        <v>180</v>
      </c>
      <c r="I17" s="595">
        <f t="shared" si="2"/>
        <v>90</v>
      </c>
    </row>
    <row r="18" spans="1:9" ht="12.95" customHeight="1">
      <c r="A18" s="1026"/>
      <c r="B18" s="1027"/>
      <c r="C18" s="1028"/>
      <c r="D18" s="927" t="s">
        <v>142</v>
      </c>
      <c r="E18" s="853">
        <v>150</v>
      </c>
      <c r="F18" s="854">
        <v>150</v>
      </c>
      <c r="G18" s="1035">
        <v>148</v>
      </c>
      <c r="H18" s="599">
        <f t="shared" si="3"/>
        <v>98.666666666666671</v>
      </c>
      <c r="I18" s="595">
        <f t="shared" si="2"/>
        <v>98.666666666666671</v>
      </c>
    </row>
    <row r="19" spans="1:9" ht="12.95" customHeight="1">
      <c r="A19" s="1026"/>
      <c r="B19" s="1027"/>
      <c r="C19" s="1028"/>
      <c r="D19" s="927" t="s">
        <v>218</v>
      </c>
      <c r="E19" s="853">
        <v>45</v>
      </c>
      <c r="F19" s="854">
        <v>32</v>
      </c>
      <c r="G19" s="1035">
        <v>2</v>
      </c>
      <c r="H19" s="599">
        <f t="shared" si="3"/>
        <v>4.4444444444444446</v>
      </c>
      <c r="I19" s="595">
        <f t="shared" si="2"/>
        <v>6.25</v>
      </c>
    </row>
    <row r="20" spans="1:9" ht="12.95" customHeight="1">
      <c r="A20" s="1026"/>
      <c r="B20" s="1027"/>
      <c r="C20" s="1028"/>
      <c r="D20" s="1032"/>
      <c r="E20" s="1036"/>
      <c r="F20" s="1037"/>
      <c r="G20" s="1035"/>
      <c r="H20" s="1038"/>
      <c r="I20" s="1039"/>
    </row>
    <row r="21" spans="1:9" ht="12.95" customHeight="1">
      <c r="A21" s="1020"/>
      <c r="B21" s="1040"/>
      <c r="C21" s="923"/>
      <c r="D21" s="1041" t="s">
        <v>220</v>
      </c>
      <c r="E21" s="1030">
        <f>SUM(E22:E24)</f>
        <v>270</v>
      </c>
      <c r="F21" s="861">
        <f>SUM(F22:F24)</f>
        <v>270</v>
      </c>
      <c r="G21" s="1031">
        <f>SUM(G22:G24)</f>
        <v>176</v>
      </c>
      <c r="H21" s="594">
        <f>G21/E21*100</f>
        <v>65.18518518518519</v>
      </c>
      <c r="I21" s="613">
        <f>G21/F21*100</f>
        <v>65.18518518518519</v>
      </c>
    </row>
    <row r="22" spans="1:9" ht="12.95" customHeight="1">
      <c r="A22" s="1026"/>
      <c r="B22" s="1027"/>
      <c r="C22" s="1042"/>
      <c r="D22" s="1043" t="s">
        <v>161</v>
      </c>
      <c r="E22" s="1033">
        <v>0</v>
      </c>
      <c r="F22" s="854">
        <v>100.1</v>
      </c>
      <c r="G22" s="1034">
        <v>100</v>
      </c>
      <c r="H22" s="599">
        <v>0</v>
      </c>
      <c r="I22" s="595">
        <f>G22/F22*100</f>
        <v>99.900099900099903</v>
      </c>
    </row>
    <row r="23" spans="1:9" ht="12.95" customHeight="1">
      <c r="A23" s="932"/>
      <c r="B23" s="933"/>
      <c r="C23" s="1044" t="s">
        <v>219</v>
      </c>
      <c r="D23" s="871" t="s">
        <v>259</v>
      </c>
      <c r="E23" s="853">
        <v>150</v>
      </c>
      <c r="F23" s="854">
        <v>130</v>
      </c>
      <c r="G23" s="1035">
        <v>36</v>
      </c>
      <c r="H23" s="599">
        <f t="shared" ref="H23:H24" si="4">G23/E23*100</f>
        <v>24</v>
      </c>
      <c r="I23" s="595">
        <f t="shared" ref="I23:I24" si="5">G23/F23*100</f>
        <v>27.692307692307693</v>
      </c>
    </row>
    <row r="24" spans="1:9" ht="12.95" customHeight="1">
      <c r="A24" s="932"/>
      <c r="B24" s="933"/>
      <c r="C24" s="1045" t="s">
        <v>280</v>
      </c>
      <c r="D24" s="927" t="s">
        <v>162</v>
      </c>
      <c r="E24" s="853">
        <v>120</v>
      </c>
      <c r="F24" s="854">
        <v>39.9</v>
      </c>
      <c r="G24" s="1035">
        <v>40</v>
      </c>
      <c r="H24" s="599">
        <f t="shared" si="4"/>
        <v>33.333333333333329</v>
      </c>
      <c r="I24" s="595">
        <f t="shared" si="5"/>
        <v>100.25062656641603</v>
      </c>
    </row>
    <row r="25" spans="1:9" ht="12.95" customHeight="1">
      <c r="A25" s="932"/>
      <c r="B25" s="933"/>
      <c r="C25" s="1044"/>
      <c r="D25" s="927"/>
      <c r="E25" s="853"/>
      <c r="F25" s="854"/>
      <c r="G25" s="603"/>
      <c r="H25" s="982"/>
      <c r="I25" s="983"/>
    </row>
    <row r="26" spans="1:9" ht="12.95" customHeight="1">
      <c r="A26" s="932"/>
      <c r="B26" s="933"/>
      <c r="C26" s="1265" t="s">
        <v>351</v>
      </c>
      <c r="D26" s="927"/>
      <c r="E26" s="844">
        <f>E28+E35</f>
        <v>8060</v>
      </c>
      <c r="F26" s="845">
        <f>F28+F35</f>
        <v>8901.1</v>
      </c>
      <c r="G26" s="916">
        <f>G28+G35</f>
        <v>8892</v>
      </c>
      <c r="H26" s="516">
        <f>G26/E26*100</f>
        <v>110.3225806451613</v>
      </c>
      <c r="I26" s="517">
        <f>G26/F26*100</f>
        <v>99.897765444720307</v>
      </c>
    </row>
    <row r="27" spans="1:9" ht="12.95" customHeight="1">
      <c r="A27" s="932"/>
      <c r="B27" s="933"/>
      <c r="C27" s="1046"/>
      <c r="D27" s="927"/>
      <c r="E27" s="844"/>
      <c r="F27" s="845"/>
      <c r="G27" s="916"/>
      <c r="H27" s="516"/>
      <c r="I27" s="517"/>
    </row>
    <row r="28" spans="1:9" ht="12.95" customHeight="1">
      <c r="A28" s="932"/>
      <c r="B28" s="1047">
        <v>911</v>
      </c>
      <c r="C28" s="933" t="s">
        <v>352</v>
      </c>
      <c r="D28" s="1048" t="s">
        <v>220</v>
      </c>
      <c r="E28" s="851">
        <f>SUM(E29:E33)</f>
        <v>2880</v>
      </c>
      <c r="F28" s="861">
        <f t="shared" ref="F28:G28" si="6">SUM(F29:F33)</f>
        <v>5073.1000000000004</v>
      </c>
      <c r="G28" s="851">
        <f t="shared" si="6"/>
        <v>5064</v>
      </c>
      <c r="H28" s="594">
        <f>G28/E28*100</f>
        <v>175.83333333333334</v>
      </c>
      <c r="I28" s="613">
        <f>G28/F28*100</f>
        <v>99.820622499063688</v>
      </c>
    </row>
    <row r="29" spans="1:9" ht="12.95" customHeight="1">
      <c r="A29" s="932"/>
      <c r="B29" s="1049">
        <v>911</v>
      </c>
      <c r="C29" s="1050" t="s">
        <v>353</v>
      </c>
      <c r="D29" s="852" t="s">
        <v>215</v>
      </c>
      <c r="E29" s="853">
        <v>500</v>
      </c>
      <c r="F29" s="854">
        <v>0</v>
      </c>
      <c r="G29" s="1035">
        <v>0</v>
      </c>
      <c r="H29" s="599">
        <f t="shared" ref="H29:H33" si="7">G29/E29*100</f>
        <v>0</v>
      </c>
      <c r="I29" s="595">
        <v>0</v>
      </c>
    </row>
    <row r="30" spans="1:9" ht="12.95" customHeight="1">
      <c r="A30" s="932"/>
      <c r="B30" s="1049">
        <v>9114</v>
      </c>
      <c r="C30" s="1050" t="s">
        <v>353</v>
      </c>
      <c r="D30" s="934" t="s">
        <v>575</v>
      </c>
      <c r="E30" s="853">
        <v>0</v>
      </c>
      <c r="F30" s="854">
        <v>4337</v>
      </c>
      <c r="G30" s="1035">
        <v>4333</v>
      </c>
      <c r="H30" s="599">
        <v>0</v>
      </c>
      <c r="I30" s="595">
        <f t="shared" ref="I30" si="8">G30/F30*100</f>
        <v>99.907770348166935</v>
      </c>
    </row>
    <row r="31" spans="1:9" ht="15" customHeight="1">
      <c r="A31" s="932"/>
      <c r="B31" s="1049">
        <v>9114</v>
      </c>
      <c r="C31" s="1050" t="s">
        <v>353</v>
      </c>
      <c r="D31" s="927" t="s">
        <v>142</v>
      </c>
      <c r="E31" s="853">
        <v>2300</v>
      </c>
      <c r="F31" s="854">
        <v>453.8</v>
      </c>
      <c r="G31" s="855">
        <v>453</v>
      </c>
      <c r="H31" s="599">
        <f t="shared" si="7"/>
        <v>19.695652173913043</v>
      </c>
      <c r="I31" s="595">
        <f>G31/F31*100</f>
        <v>99.823710885852805</v>
      </c>
    </row>
    <row r="32" spans="1:9">
      <c r="A32" s="932"/>
      <c r="B32" s="1049">
        <v>9114</v>
      </c>
      <c r="C32" s="1050" t="s">
        <v>353</v>
      </c>
      <c r="D32" s="927" t="s">
        <v>506</v>
      </c>
      <c r="E32" s="853">
        <v>0</v>
      </c>
      <c r="F32" s="854">
        <v>0.6</v>
      </c>
      <c r="G32" s="855">
        <v>0</v>
      </c>
      <c r="H32" s="599">
        <v>0</v>
      </c>
      <c r="I32" s="595">
        <f>G32/F32*100</f>
        <v>0</v>
      </c>
    </row>
    <row r="33" spans="1:9">
      <c r="A33" s="932"/>
      <c r="B33" s="1049">
        <v>9115</v>
      </c>
      <c r="C33" s="1050" t="s">
        <v>353</v>
      </c>
      <c r="D33" s="927" t="s">
        <v>221</v>
      </c>
      <c r="E33" s="853">
        <v>80</v>
      </c>
      <c r="F33" s="854">
        <v>281.7</v>
      </c>
      <c r="G33" s="1035">
        <v>278</v>
      </c>
      <c r="H33" s="599">
        <f t="shared" si="7"/>
        <v>347.5</v>
      </c>
      <c r="I33" s="595">
        <f t="shared" ref="I33" si="9">G33/F33*100</f>
        <v>98.686545970891032</v>
      </c>
    </row>
    <row r="34" spans="1:9" ht="14.1" customHeight="1">
      <c r="A34" s="932"/>
      <c r="B34" s="933"/>
      <c r="C34" s="933"/>
      <c r="D34" s="1041"/>
      <c r="E34" s="1023"/>
      <c r="F34" s="1024"/>
      <c r="G34" s="603"/>
      <c r="H34" s="982"/>
      <c r="I34" s="983"/>
    </row>
    <row r="35" spans="1:9" ht="14.1" customHeight="1">
      <c r="A35" s="932"/>
      <c r="B35" s="1047">
        <v>911</v>
      </c>
      <c r="C35" s="933" t="s">
        <v>282</v>
      </c>
      <c r="D35" s="1048" t="s">
        <v>220</v>
      </c>
      <c r="E35" s="1030">
        <f>SUM(E36:E39)</f>
        <v>5180</v>
      </c>
      <c r="F35" s="861">
        <f>SUM(F36:F39)</f>
        <v>3828</v>
      </c>
      <c r="G35" s="1031">
        <f>SUM(G36:G39)</f>
        <v>3828</v>
      </c>
      <c r="H35" s="594">
        <f>G35/E35*100</f>
        <v>73.899613899613897</v>
      </c>
      <c r="I35" s="613">
        <f>G35/F35*100</f>
        <v>100</v>
      </c>
    </row>
    <row r="36" spans="1:9" ht="14.1" customHeight="1">
      <c r="A36" s="932"/>
      <c r="B36" s="1049">
        <v>9116</v>
      </c>
      <c r="C36" s="927"/>
      <c r="D36" s="871" t="s">
        <v>221</v>
      </c>
      <c r="E36" s="853">
        <v>80</v>
      </c>
      <c r="F36" s="854">
        <v>0</v>
      </c>
      <c r="G36" s="1035">
        <v>0</v>
      </c>
      <c r="H36" s="599">
        <f t="shared" ref="H36:H39" si="10">G36/E36*100</f>
        <v>0</v>
      </c>
      <c r="I36" s="595">
        <v>0</v>
      </c>
    </row>
    <row r="37" spans="1:9">
      <c r="A37" s="932"/>
      <c r="B37" s="1049">
        <v>911</v>
      </c>
      <c r="C37" s="931"/>
      <c r="D37" s="871" t="s">
        <v>168</v>
      </c>
      <c r="E37" s="853">
        <v>100</v>
      </c>
      <c r="F37" s="854">
        <v>0</v>
      </c>
      <c r="G37" s="1035">
        <v>0</v>
      </c>
      <c r="H37" s="599">
        <f t="shared" si="10"/>
        <v>0</v>
      </c>
      <c r="I37" s="595">
        <v>0</v>
      </c>
    </row>
    <row r="38" spans="1:9" ht="17.25" customHeight="1">
      <c r="A38" s="932"/>
      <c r="B38" s="1049">
        <v>9117</v>
      </c>
      <c r="C38" s="931"/>
      <c r="D38" s="934" t="s">
        <v>575</v>
      </c>
      <c r="E38" s="939">
        <v>0</v>
      </c>
      <c r="F38" s="1051">
        <v>3189.9</v>
      </c>
      <c r="G38" s="1052">
        <v>3190</v>
      </c>
      <c r="H38" s="1053">
        <v>0</v>
      </c>
      <c r="I38" s="595">
        <f t="shared" ref="I38:I39" si="11">G38/F38*100</f>
        <v>100.00313489451081</v>
      </c>
    </row>
    <row r="39" spans="1:9" ht="16.5" customHeight="1" thickBot="1">
      <c r="A39" s="932"/>
      <c r="B39" s="1049">
        <v>9117</v>
      </c>
      <c r="C39" s="931"/>
      <c r="D39" s="931" t="s">
        <v>142</v>
      </c>
      <c r="E39" s="939">
        <v>5000</v>
      </c>
      <c r="F39" s="1051">
        <v>638.1</v>
      </c>
      <c r="G39" s="939">
        <v>638</v>
      </c>
      <c r="H39" s="948">
        <f t="shared" si="10"/>
        <v>12.76</v>
      </c>
      <c r="I39" s="949">
        <f t="shared" si="11"/>
        <v>99.984328475160638</v>
      </c>
    </row>
    <row r="40" spans="1:9" ht="18" customHeight="1" thickBot="1">
      <c r="A40" s="1333" t="s">
        <v>37</v>
      </c>
      <c r="B40" s="1334"/>
      <c r="C40" s="1335"/>
      <c r="D40" s="1054"/>
      <c r="E40" s="951">
        <f>E7</f>
        <v>8620</v>
      </c>
      <c r="F40" s="1055">
        <f>F7</f>
        <v>9461.1</v>
      </c>
      <c r="G40" s="1056">
        <f>G7</f>
        <v>9234</v>
      </c>
      <c r="H40" s="991">
        <f>G40/E40*100</f>
        <v>107.12296983758701</v>
      </c>
      <c r="I40" s="992">
        <f>G40/F40*100</f>
        <v>97.599644861591145</v>
      </c>
    </row>
    <row r="41" spans="1:9" ht="15" customHeight="1" thickBot="1">
      <c r="A41" s="993"/>
      <c r="B41" s="993"/>
      <c r="C41" s="993"/>
      <c r="D41" s="993"/>
      <c r="E41" s="993"/>
      <c r="F41" s="357"/>
      <c r="G41" s="1057"/>
      <c r="H41" s="357"/>
      <c r="I41" s="357"/>
    </row>
    <row r="42" spans="1:9" ht="17.25" customHeight="1">
      <c r="A42" s="1058" t="s">
        <v>6</v>
      </c>
      <c r="B42" s="1059" t="s">
        <v>7</v>
      </c>
      <c r="C42" s="1060" t="s">
        <v>8</v>
      </c>
      <c r="D42" s="1061"/>
      <c r="E42" s="1060" t="s">
        <v>341</v>
      </c>
      <c r="F42" s="1062" t="s">
        <v>10</v>
      </c>
      <c r="G42" s="816" t="s">
        <v>11</v>
      </c>
      <c r="H42" s="817" t="s">
        <v>12</v>
      </c>
      <c r="I42" s="818" t="s">
        <v>12</v>
      </c>
    </row>
    <row r="43" spans="1:9" ht="12.95" customHeight="1">
      <c r="A43" s="1063" t="s">
        <v>13</v>
      </c>
      <c r="B43" s="1064" t="s">
        <v>14</v>
      </c>
      <c r="C43" s="1065" t="s">
        <v>15</v>
      </c>
      <c r="D43" s="1066" t="s">
        <v>16</v>
      </c>
      <c r="E43" s="1065" t="s">
        <v>342</v>
      </c>
      <c r="F43" s="1067" t="s">
        <v>18</v>
      </c>
      <c r="G43" s="825" t="s">
        <v>561</v>
      </c>
      <c r="H43" s="824" t="s">
        <v>19</v>
      </c>
      <c r="I43" s="826" t="s">
        <v>20</v>
      </c>
    </row>
    <row r="44" spans="1:9" ht="18.75" customHeight="1" thickBot="1">
      <c r="A44" s="1068" t="s">
        <v>21</v>
      </c>
      <c r="B44" s="1069" t="s">
        <v>22</v>
      </c>
      <c r="C44" s="1070"/>
      <c r="D44" s="1071"/>
      <c r="E44" s="1070" t="s">
        <v>284</v>
      </c>
      <c r="F44" s="1072" t="s">
        <v>284</v>
      </c>
      <c r="G44" s="833"/>
      <c r="H44" s="1007"/>
      <c r="I44" s="1008"/>
    </row>
    <row r="45" spans="1:9" ht="19.5" customHeight="1">
      <c r="A45" s="1073" t="s">
        <v>53</v>
      </c>
      <c r="B45" s="1074"/>
      <c r="C45" s="1075"/>
      <c r="D45" s="1076"/>
      <c r="E45" s="610"/>
      <c r="F45" s="1077"/>
      <c r="G45" s="609"/>
      <c r="H45" s="1012"/>
      <c r="I45" s="1014"/>
    </row>
    <row r="46" spans="1:9" ht="12.95" customHeight="1">
      <c r="A46" s="912" t="s">
        <v>348</v>
      </c>
      <c r="B46" s="1331" t="s">
        <v>299</v>
      </c>
      <c r="C46" s="1332"/>
      <c r="D46" s="1015"/>
      <c r="E46" s="844"/>
      <c r="F46" s="844"/>
      <c r="G46" s="846"/>
      <c r="H46" s="516"/>
      <c r="I46" s="517"/>
    </row>
    <row r="47" spans="1:9" ht="12.95" customHeight="1">
      <c r="A47" s="912"/>
      <c r="B47" s="1017"/>
      <c r="C47" s="1046" t="s">
        <v>351</v>
      </c>
      <c r="D47" s="1015"/>
      <c r="E47" s="844">
        <f>E48</f>
        <v>2000</v>
      </c>
      <c r="F47" s="845">
        <f>F48</f>
        <v>2418.3000000000002</v>
      </c>
      <c r="G47" s="846">
        <f>G48</f>
        <v>2418</v>
      </c>
      <c r="H47" s="516">
        <f>G47/E47*100</f>
        <v>120.9</v>
      </c>
      <c r="I47" s="517">
        <f>G47/F47*100</f>
        <v>99.987594591241773</v>
      </c>
    </row>
    <row r="48" spans="1:9" ht="12.95" customHeight="1" thickBot="1">
      <c r="A48" s="932"/>
      <c r="B48" s="1047">
        <v>70115</v>
      </c>
      <c r="C48" s="918" t="s">
        <v>354</v>
      </c>
      <c r="D48" s="945" t="s">
        <v>220</v>
      </c>
      <c r="E48" s="851">
        <v>2000</v>
      </c>
      <c r="F48" s="969">
        <v>2418.3000000000002</v>
      </c>
      <c r="G48" s="851">
        <v>2418</v>
      </c>
      <c r="H48" s="594">
        <f>G48/E48*100</f>
        <v>120.9</v>
      </c>
      <c r="I48" s="613">
        <f>G48/F48*100</f>
        <v>99.987594591241773</v>
      </c>
    </row>
    <row r="49" spans="1:9" ht="16.5" customHeight="1" thickBot="1">
      <c r="A49" s="1333" t="s">
        <v>54</v>
      </c>
      <c r="B49" s="1334"/>
      <c r="C49" s="1335"/>
      <c r="D49" s="1054"/>
      <c r="E49" s="951">
        <f>E47</f>
        <v>2000</v>
      </c>
      <c r="F49" s="989">
        <f>F47</f>
        <v>2418.3000000000002</v>
      </c>
      <c r="G49" s="988">
        <f>G47</f>
        <v>2418</v>
      </c>
      <c r="H49" s="991">
        <f>G49/E49*100</f>
        <v>120.9</v>
      </c>
      <c r="I49" s="992">
        <f>G49/F49*100</f>
        <v>99.987594591241773</v>
      </c>
    </row>
    <row r="50" spans="1:9" ht="12.95" customHeight="1" thickBot="1">
      <c r="A50" s="993"/>
      <c r="B50" s="993"/>
      <c r="C50" s="993"/>
      <c r="D50" s="993"/>
      <c r="E50" s="993"/>
      <c r="F50" s="1078"/>
      <c r="G50" s="809"/>
      <c r="H50" s="996"/>
      <c r="I50" s="996"/>
    </row>
    <row r="51" spans="1:9" ht="17.25" customHeight="1" thickBot="1">
      <c r="A51" s="997" t="s">
        <v>55</v>
      </c>
      <c r="B51" s="1079"/>
      <c r="C51" s="1080"/>
      <c r="D51" s="1080"/>
      <c r="E51" s="1081">
        <f>E40+E49</f>
        <v>10620</v>
      </c>
      <c r="F51" s="442">
        <f>F40+F49</f>
        <v>11879.400000000001</v>
      </c>
      <c r="G51" s="1082">
        <f>G40+G49</f>
        <v>11652</v>
      </c>
      <c r="H51" s="991">
        <f>G51/E51*100</f>
        <v>109.71751412429379</v>
      </c>
      <c r="I51" s="992">
        <f>G51/F51*100</f>
        <v>98.085761907167011</v>
      </c>
    </row>
    <row r="52" spans="1:9" ht="17.25" customHeight="1">
      <c r="A52" s="357"/>
      <c r="B52" s="357"/>
      <c r="C52" s="357"/>
      <c r="D52" s="357"/>
      <c r="E52" s="357"/>
      <c r="F52" s="357"/>
      <c r="G52" s="903"/>
      <c r="H52" s="357"/>
      <c r="I52" s="357"/>
    </row>
    <row r="53" spans="1:9" ht="13.5" customHeight="1">
      <c r="A53" s="357"/>
      <c r="B53" s="357"/>
      <c r="C53" s="357"/>
      <c r="D53" s="357"/>
      <c r="E53" s="357"/>
      <c r="F53" s="357"/>
      <c r="G53" s="903"/>
      <c r="H53" s="357"/>
      <c r="I53" s="357"/>
    </row>
    <row r="54" spans="1:9">
      <c r="A54" s="357"/>
      <c r="B54" s="357"/>
      <c r="C54" s="357"/>
      <c r="D54" s="357"/>
      <c r="E54" s="357"/>
      <c r="F54" s="357"/>
      <c r="G54" s="903"/>
      <c r="H54" s="357"/>
      <c r="I54" s="357"/>
    </row>
  </sheetData>
  <mergeCells count="4">
    <mergeCell ref="B46:C46"/>
    <mergeCell ref="A49:C49"/>
    <mergeCell ref="B7:C7"/>
    <mergeCell ref="A40:C40"/>
  </mergeCells>
  <pageMargins left="0.31496062992125984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0"/>
  <sheetViews>
    <sheetView workbookViewId="0">
      <selection activeCell="G44" sqref="G44"/>
    </sheetView>
  </sheetViews>
  <sheetFormatPr defaultRowHeight="15"/>
  <cols>
    <col min="3" max="3" width="60.42578125" customWidth="1"/>
    <col min="4" max="4" width="40.140625" customWidth="1"/>
    <col min="5" max="5" width="15.7109375" customWidth="1"/>
    <col min="6" max="6" width="15.85546875" customWidth="1"/>
    <col min="7" max="7" width="12.28515625" style="402" customWidth="1"/>
  </cols>
  <sheetData>
    <row r="1" spans="1:10" ht="16.5" thickBot="1">
      <c r="A1" s="1336" t="s">
        <v>222</v>
      </c>
      <c r="B1" s="1336"/>
      <c r="C1" s="1336"/>
      <c r="D1" s="1336"/>
      <c r="E1" s="86"/>
      <c r="F1" s="83"/>
      <c r="H1" s="83"/>
      <c r="I1" s="124" t="s">
        <v>623</v>
      </c>
    </row>
    <row r="2" spans="1:10">
      <c r="A2" s="108" t="s">
        <v>6</v>
      </c>
      <c r="B2" s="88" t="s">
        <v>7</v>
      </c>
      <c r="C2" s="109" t="s">
        <v>8</v>
      </c>
      <c r="D2" s="90"/>
      <c r="E2" s="109" t="s">
        <v>9</v>
      </c>
      <c r="F2" s="88" t="s">
        <v>10</v>
      </c>
      <c r="G2" s="109" t="s">
        <v>11</v>
      </c>
      <c r="H2" s="88" t="s">
        <v>12</v>
      </c>
      <c r="I2" s="110" t="s">
        <v>12</v>
      </c>
    </row>
    <row r="3" spans="1:10">
      <c r="A3" s="111" t="s">
        <v>13</v>
      </c>
      <c r="B3" s="92" t="s">
        <v>14</v>
      </c>
      <c r="C3" s="112" t="s">
        <v>15</v>
      </c>
      <c r="D3" s="94" t="s">
        <v>16</v>
      </c>
      <c r="E3" s="112" t="s">
        <v>17</v>
      </c>
      <c r="F3" s="92" t="s">
        <v>18</v>
      </c>
      <c r="G3" s="112" t="s">
        <v>561</v>
      </c>
      <c r="H3" s="92" t="s">
        <v>19</v>
      </c>
      <c r="I3" s="113" t="s">
        <v>20</v>
      </c>
    </row>
    <row r="4" spans="1:10" ht="15.75" thickBot="1">
      <c r="A4" s="114" t="s">
        <v>21</v>
      </c>
      <c r="B4" s="97" t="s">
        <v>22</v>
      </c>
      <c r="C4" s="115"/>
      <c r="D4" s="99"/>
      <c r="E4" s="115" t="s">
        <v>284</v>
      </c>
      <c r="F4" s="97" t="s">
        <v>284</v>
      </c>
      <c r="G4" s="403"/>
      <c r="H4" s="100"/>
      <c r="I4" s="116"/>
    </row>
    <row r="5" spans="1:10" ht="15.75">
      <c r="A5" s="278" t="s">
        <v>23</v>
      </c>
      <c r="B5" s="119"/>
      <c r="C5" s="279"/>
      <c r="D5" s="280"/>
      <c r="E5" s="123"/>
      <c r="F5" s="117"/>
      <c r="G5" s="404"/>
      <c r="H5" s="117"/>
      <c r="I5" s="107"/>
    </row>
    <row r="6" spans="1:10" ht="15.75">
      <c r="A6" s="251" t="s">
        <v>223</v>
      </c>
      <c r="B6" s="252" t="s">
        <v>339</v>
      </c>
      <c r="C6" s="253"/>
      <c r="D6" s="254"/>
      <c r="E6" s="255">
        <f>SUM(E7:E10)</f>
        <v>2586</v>
      </c>
      <c r="F6" s="496">
        <f>SUM(F7:F12)</f>
        <v>6237</v>
      </c>
      <c r="G6" s="255">
        <f>SUM(G7:G12)</f>
        <v>5575</v>
      </c>
      <c r="H6" s="137">
        <f>G6/E6*100</f>
        <v>215.58391337973703</v>
      </c>
      <c r="I6" s="138">
        <f>G6/F6*100</f>
        <v>89.385922719256044</v>
      </c>
    </row>
    <row r="7" spans="1:10" ht="15.75">
      <c r="A7" s="210"/>
      <c r="B7" s="211"/>
      <c r="C7" s="170" t="s">
        <v>46</v>
      </c>
      <c r="D7" s="212" t="s">
        <v>229</v>
      </c>
      <c r="E7" s="610">
        <v>800</v>
      </c>
      <c r="F7" s="611">
        <v>1530</v>
      </c>
      <c r="G7" s="602">
        <v>1524</v>
      </c>
      <c r="H7" s="460">
        <f>G7/E7*100</f>
        <v>190.5</v>
      </c>
      <c r="I7" s="456">
        <f>G7/F7*100</f>
        <v>99.607843137254903</v>
      </c>
    </row>
    <row r="8" spans="1:10" ht="15.75">
      <c r="A8" s="213"/>
      <c r="B8" s="214"/>
      <c r="C8" s="215" t="s">
        <v>225</v>
      </c>
      <c r="D8" s="216" t="s">
        <v>32</v>
      </c>
      <c r="E8" s="606"/>
      <c r="F8" s="761"/>
      <c r="G8" s="607"/>
      <c r="H8" s="472"/>
      <c r="I8" s="495"/>
    </row>
    <row r="9" spans="1:10" ht="15.75">
      <c r="A9" s="213"/>
      <c r="B9" s="214"/>
      <c r="C9" s="215" t="s">
        <v>226</v>
      </c>
      <c r="D9" s="212" t="s">
        <v>33</v>
      </c>
      <c r="E9" s="608">
        <v>50</v>
      </c>
      <c r="F9" s="601">
        <v>50</v>
      </c>
      <c r="G9" s="609">
        <v>0</v>
      </c>
      <c r="H9" s="477">
        <f>G9/E9*100</f>
        <v>0</v>
      </c>
      <c r="I9" s="478">
        <f>G9/F9*100</f>
        <v>0</v>
      </c>
    </row>
    <row r="10" spans="1:10" ht="15.75">
      <c r="A10" s="210"/>
      <c r="B10" s="211"/>
      <c r="C10" s="170" t="s">
        <v>227</v>
      </c>
      <c r="D10" s="170" t="s">
        <v>224</v>
      </c>
      <c r="E10" s="600">
        <v>1736</v>
      </c>
      <c r="F10" s="601">
        <v>1736</v>
      </c>
      <c r="G10" s="602">
        <v>1468</v>
      </c>
      <c r="H10" s="477">
        <f t="shared" ref="H10" si="0">G10/E10*100</f>
        <v>84.562211981566819</v>
      </c>
      <c r="I10" s="478">
        <f t="shared" ref="I10:I12" si="1">G10/F10*100</f>
        <v>84.562211981566819</v>
      </c>
    </row>
    <row r="11" spans="1:10" ht="15.75">
      <c r="A11" s="217"/>
      <c r="B11" s="218"/>
      <c r="C11" s="219" t="s">
        <v>458</v>
      </c>
      <c r="D11" s="212" t="s">
        <v>457</v>
      </c>
      <c r="E11" s="600">
        <v>0</v>
      </c>
      <c r="F11" s="601">
        <v>1221</v>
      </c>
      <c r="G11" s="602">
        <v>1171</v>
      </c>
      <c r="H11" s="477">
        <v>0</v>
      </c>
      <c r="I11" s="478">
        <f t="shared" si="1"/>
        <v>95.9049959049959</v>
      </c>
    </row>
    <row r="12" spans="1:10" ht="15.75">
      <c r="A12" s="217"/>
      <c r="B12" s="218"/>
      <c r="C12" s="219" t="s">
        <v>559</v>
      </c>
      <c r="D12" s="212" t="s">
        <v>457</v>
      </c>
      <c r="E12" s="600">
        <v>0</v>
      </c>
      <c r="F12" s="601">
        <v>1700</v>
      </c>
      <c r="G12" s="602">
        <v>1412</v>
      </c>
      <c r="H12" s="477">
        <v>0</v>
      </c>
      <c r="I12" s="478">
        <f t="shared" si="1"/>
        <v>83.058823529411768</v>
      </c>
    </row>
    <row r="13" spans="1:10" ht="15.75">
      <c r="A13" s="217"/>
      <c r="B13" s="218"/>
      <c r="C13" s="219"/>
      <c r="D13" s="212"/>
      <c r="E13" s="600"/>
      <c r="F13" s="601"/>
      <c r="G13" s="603"/>
      <c r="H13" s="461"/>
      <c r="I13" s="478"/>
    </row>
    <row r="14" spans="1:10" ht="15.75">
      <c r="A14" s="217"/>
      <c r="B14" s="218"/>
      <c r="C14" s="219"/>
      <c r="D14" s="212"/>
      <c r="E14" s="588"/>
      <c r="F14" s="762"/>
      <c r="G14" s="603"/>
      <c r="H14" s="461"/>
      <c r="I14" s="462"/>
    </row>
    <row r="15" spans="1:10">
      <c r="A15" s="202" t="s">
        <v>340</v>
      </c>
      <c r="B15" s="1337" t="s">
        <v>312</v>
      </c>
      <c r="C15" s="1338"/>
      <c r="D15" s="220"/>
      <c r="E15" s="604">
        <f>E16</f>
        <v>450</v>
      </c>
      <c r="F15" s="514">
        <f>F16</f>
        <v>620.9</v>
      </c>
      <c r="G15" s="605">
        <f>G16</f>
        <v>356</v>
      </c>
      <c r="H15" s="137">
        <f>G15/E15*100</f>
        <v>79.111111111111114</v>
      </c>
      <c r="I15" s="138">
        <f>G15/F15*100</f>
        <v>57.336124979867932</v>
      </c>
      <c r="J15" s="81"/>
    </row>
    <row r="16" spans="1:10" ht="15.75" thickBot="1">
      <c r="A16" s="221"/>
      <c r="B16" s="222"/>
      <c r="C16" s="223" t="s">
        <v>230</v>
      </c>
      <c r="D16" s="224" t="s">
        <v>231</v>
      </c>
      <c r="E16" s="606">
        <v>450</v>
      </c>
      <c r="F16" s="760">
        <v>620.9</v>
      </c>
      <c r="G16" s="603">
        <v>356</v>
      </c>
      <c r="H16" s="460">
        <f>G16/E16*100</f>
        <v>79.111111111111114</v>
      </c>
      <c r="I16" s="486">
        <f t="shared" ref="I16" si="2">G16/F16*100</f>
        <v>57.336124979867932</v>
      </c>
    </row>
    <row r="17" spans="1:10" ht="16.5" thickBot="1">
      <c r="A17" s="1304" t="s">
        <v>37</v>
      </c>
      <c r="B17" s="1305"/>
      <c r="C17" s="1306"/>
      <c r="D17" s="225"/>
      <c r="E17" s="192">
        <f>E15+E6</f>
        <v>3036</v>
      </c>
      <c r="F17" s="487">
        <f>F15+F6</f>
        <v>6857.9</v>
      </c>
      <c r="G17" s="488">
        <f>G15+G6</f>
        <v>5931</v>
      </c>
      <c r="H17" s="466">
        <f>G17/E17*100</f>
        <v>195.35573122529644</v>
      </c>
      <c r="I17" s="457">
        <f>G17/F17*100</f>
        <v>86.484200702839061</v>
      </c>
    </row>
    <row r="18" spans="1:10" ht="15.75">
      <c r="A18" s="226"/>
      <c r="B18" s="226"/>
      <c r="C18" s="226"/>
      <c r="D18" s="227"/>
      <c r="E18" s="228"/>
      <c r="F18" s="228"/>
      <c r="G18" s="414"/>
      <c r="H18" s="256"/>
      <c r="I18" s="257"/>
    </row>
    <row r="19" spans="1:10" ht="15.75">
      <c r="A19" s="226"/>
      <c r="B19" s="226"/>
      <c r="C19" s="226"/>
      <c r="D19" s="227"/>
      <c r="E19" s="228"/>
      <c r="F19" s="228"/>
      <c r="G19" s="414"/>
      <c r="H19" s="256"/>
      <c r="I19" s="257"/>
    </row>
    <row r="20" spans="1:10" ht="15.75">
      <c r="A20" s="226"/>
      <c r="B20" s="226"/>
      <c r="C20" s="226"/>
      <c r="D20" s="227"/>
      <c r="E20" s="228"/>
      <c r="F20" s="228"/>
      <c r="G20" s="414"/>
      <c r="H20" s="256"/>
      <c r="I20" s="257"/>
    </row>
    <row r="21" spans="1:10" ht="16.5" thickBot="1">
      <c r="A21" s="226"/>
      <c r="B21" s="226"/>
      <c r="C21" s="226"/>
      <c r="D21" s="227"/>
      <c r="E21" s="228"/>
      <c r="F21" s="228"/>
    </row>
    <row r="22" spans="1:10">
      <c r="A22" s="229" t="s">
        <v>6</v>
      </c>
      <c r="B22" s="230" t="s">
        <v>7</v>
      </c>
      <c r="C22" s="230" t="s">
        <v>8</v>
      </c>
      <c r="D22" s="231"/>
      <c r="E22" s="230" t="s">
        <v>341</v>
      </c>
      <c r="F22" s="230" t="s">
        <v>341</v>
      </c>
      <c r="G22" s="109" t="s">
        <v>11</v>
      </c>
      <c r="H22" s="88" t="s">
        <v>12</v>
      </c>
      <c r="I22" s="110" t="s">
        <v>12</v>
      </c>
    </row>
    <row r="23" spans="1:10">
      <c r="A23" s="232" t="s">
        <v>13</v>
      </c>
      <c r="B23" s="233" t="s">
        <v>14</v>
      </c>
      <c r="C23" s="233" t="s">
        <v>15</v>
      </c>
      <c r="D23" s="234" t="s">
        <v>16</v>
      </c>
      <c r="E23" s="247" t="s">
        <v>342</v>
      </c>
      <c r="F23" s="247" t="s">
        <v>342</v>
      </c>
      <c r="G23" s="112" t="s">
        <v>561</v>
      </c>
      <c r="H23" s="92" t="s">
        <v>19</v>
      </c>
      <c r="I23" s="113" t="s">
        <v>20</v>
      </c>
    </row>
    <row r="24" spans="1:10" ht="15.75" thickBot="1">
      <c r="A24" s="232" t="s">
        <v>21</v>
      </c>
      <c r="B24" s="247" t="s">
        <v>22</v>
      </c>
      <c r="C24" s="233"/>
      <c r="D24" s="234"/>
      <c r="E24" s="247" t="s">
        <v>284</v>
      </c>
      <c r="F24" s="247" t="s">
        <v>284</v>
      </c>
      <c r="G24" s="415"/>
      <c r="H24" s="106"/>
      <c r="I24" s="258"/>
    </row>
    <row r="25" spans="1:10" ht="15.75">
      <c r="A25" s="272" t="s">
        <v>53</v>
      </c>
      <c r="B25" s="273"/>
      <c r="C25" s="274"/>
      <c r="D25" s="209"/>
      <c r="E25" s="275"/>
      <c r="F25" s="276"/>
      <c r="G25" s="404"/>
      <c r="H25" s="20"/>
      <c r="I25" s="277"/>
    </row>
    <row r="26" spans="1:10" ht="15.75">
      <c r="A26" s="251" t="s">
        <v>223</v>
      </c>
      <c r="B26" s="252" t="s">
        <v>339</v>
      </c>
      <c r="C26" s="253"/>
      <c r="D26" s="254"/>
      <c r="E26" s="259">
        <f>SUM(E27:E33)</f>
        <v>488700</v>
      </c>
      <c r="F26" s="496">
        <f>SUM(F27:F38)</f>
        <v>504729.9</v>
      </c>
      <c r="G26" s="496">
        <f>SUM(G27:G38)</f>
        <v>22102</v>
      </c>
      <c r="H26" s="137">
        <f>G26/E26*100</f>
        <v>4.5226110087988536</v>
      </c>
      <c r="I26" s="138">
        <f>G26/F26*100</f>
        <v>4.3789757650577066</v>
      </c>
    </row>
    <row r="27" spans="1:10" ht="15.75">
      <c r="A27" s="210"/>
      <c r="B27" s="211"/>
      <c r="C27" s="170" t="s">
        <v>343</v>
      </c>
      <c r="D27" s="212" t="s">
        <v>229</v>
      </c>
      <c r="E27" s="614">
        <v>1457</v>
      </c>
      <c r="F27" s="586">
        <v>1457</v>
      </c>
      <c r="G27" s="587">
        <v>0</v>
      </c>
      <c r="H27" s="594">
        <f t="shared" ref="H27:H29" si="3">G27/E27*100</f>
        <v>0</v>
      </c>
      <c r="I27" s="613">
        <f t="shared" ref="I27:I29" si="4">G27/F27*100</f>
        <v>0</v>
      </c>
      <c r="J27" s="357"/>
    </row>
    <row r="28" spans="1:10" ht="15.75">
      <c r="A28" s="210"/>
      <c r="B28" s="211"/>
      <c r="C28" s="170" t="s">
        <v>503</v>
      </c>
      <c r="D28" s="212"/>
      <c r="E28" s="614">
        <v>0</v>
      </c>
      <c r="F28" s="615">
        <v>50</v>
      </c>
      <c r="G28" s="587">
        <v>50</v>
      </c>
      <c r="H28" s="594">
        <v>0</v>
      </c>
      <c r="I28" s="613">
        <f t="shared" si="4"/>
        <v>100</v>
      </c>
      <c r="J28" s="357"/>
    </row>
    <row r="29" spans="1:10" ht="15.75">
      <c r="A29" s="210"/>
      <c r="B29" s="211"/>
      <c r="C29" s="170" t="s">
        <v>500</v>
      </c>
      <c r="D29" s="170" t="s">
        <v>228</v>
      </c>
      <c r="E29" s="585">
        <v>5000</v>
      </c>
      <c r="F29" s="586">
        <v>379.9</v>
      </c>
      <c r="G29" s="587">
        <v>0</v>
      </c>
      <c r="H29" s="594">
        <f t="shared" si="3"/>
        <v>0</v>
      </c>
      <c r="I29" s="613">
        <f t="shared" si="4"/>
        <v>0</v>
      </c>
    </row>
    <row r="30" spans="1:10" ht="15.75">
      <c r="A30" s="239"/>
      <c r="B30" s="240"/>
      <c r="C30" s="241" t="s">
        <v>344</v>
      </c>
      <c r="D30" s="176"/>
      <c r="E30" s="624"/>
      <c r="F30" s="611"/>
      <c r="G30" s="625"/>
      <c r="H30" s="626"/>
      <c r="I30" s="627"/>
    </row>
    <row r="31" spans="1:10" ht="15.75">
      <c r="A31" s="242"/>
      <c r="B31" s="218"/>
      <c r="C31" s="243" t="s">
        <v>345</v>
      </c>
      <c r="D31" s="212" t="s">
        <v>224</v>
      </c>
      <c r="E31" s="600">
        <v>479443</v>
      </c>
      <c r="F31" s="601">
        <v>479443</v>
      </c>
      <c r="G31" s="628">
        <v>0</v>
      </c>
      <c r="H31" s="629">
        <f>G31/E31*100</f>
        <v>0</v>
      </c>
      <c r="I31" s="630">
        <f>G31/F31*100</f>
        <v>0</v>
      </c>
    </row>
    <row r="32" spans="1:10" ht="15.75">
      <c r="A32" s="217"/>
      <c r="B32" s="218"/>
      <c r="C32" s="219" t="s">
        <v>447</v>
      </c>
      <c r="D32" s="212" t="s">
        <v>346</v>
      </c>
      <c r="E32" s="600">
        <v>2642</v>
      </c>
      <c r="F32" s="612">
        <v>2642</v>
      </c>
      <c r="G32" s="587">
        <v>2551</v>
      </c>
      <c r="H32" s="594">
        <f t="shared" ref="H32:H33" si="5">G32/E32*100</f>
        <v>96.555639666919006</v>
      </c>
      <c r="I32" s="613">
        <f t="shared" ref="I32:I38" si="6">G32/F32*100</f>
        <v>96.555639666919006</v>
      </c>
    </row>
    <row r="33" spans="1:9">
      <c r="A33" s="441"/>
      <c r="B33" s="195"/>
      <c r="C33" s="196" t="s">
        <v>347</v>
      </c>
      <c r="D33" s="170" t="s">
        <v>277</v>
      </c>
      <c r="E33" s="614">
        <v>158</v>
      </c>
      <c r="F33" s="616">
        <v>158</v>
      </c>
      <c r="G33" s="587">
        <v>158</v>
      </c>
      <c r="H33" s="617">
        <f t="shared" si="5"/>
        <v>100</v>
      </c>
      <c r="I33" s="618">
        <f t="shared" si="6"/>
        <v>100</v>
      </c>
    </row>
    <row r="34" spans="1:9">
      <c r="A34" s="441"/>
      <c r="B34" s="195"/>
      <c r="C34" s="449" t="s">
        <v>569</v>
      </c>
      <c r="D34" s="170" t="s">
        <v>229</v>
      </c>
      <c r="E34" s="614">
        <v>0</v>
      </c>
      <c r="F34" s="616">
        <v>12000</v>
      </c>
      <c r="G34" s="587">
        <v>12000</v>
      </c>
      <c r="H34" s="617">
        <v>0</v>
      </c>
      <c r="I34" s="618">
        <f t="shared" si="6"/>
        <v>100</v>
      </c>
    </row>
    <row r="35" spans="1:9" ht="15" customHeight="1">
      <c r="A35" s="441"/>
      <c r="B35" s="195"/>
      <c r="C35" s="449" t="s">
        <v>451</v>
      </c>
      <c r="D35" s="170" t="s">
        <v>229</v>
      </c>
      <c r="E35" s="614">
        <v>0</v>
      </c>
      <c r="F35" s="616">
        <v>7000</v>
      </c>
      <c r="G35" s="587">
        <v>7000</v>
      </c>
      <c r="H35" s="617">
        <v>0</v>
      </c>
      <c r="I35" s="618">
        <f t="shared" si="6"/>
        <v>100</v>
      </c>
    </row>
    <row r="36" spans="1:9" ht="15" customHeight="1">
      <c r="A36" s="441"/>
      <c r="B36" s="195"/>
      <c r="C36" s="449" t="s">
        <v>566</v>
      </c>
      <c r="D36" s="170" t="s">
        <v>277</v>
      </c>
      <c r="E36" s="614">
        <v>0</v>
      </c>
      <c r="F36" s="616">
        <v>600</v>
      </c>
      <c r="G36" s="587">
        <v>294</v>
      </c>
      <c r="H36" s="617">
        <v>0</v>
      </c>
      <c r="I36" s="618">
        <f t="shared" si="6"/>
        <v>49</v>
      </c>
    </row>
    <row r="37" spans="1:9" ht="15" customHeight="1">
      <c r="A37" s="805"/>
      <c r="B37" s="195"/>
      <c r="C37" s="200" t="s">
        <v>567</v>
      </c>
      <c r="D37" s="212" t="s">
        <v>277</v>
      </c>
      <c r="E37" s="806">
        <v>0</v>
      </c>
      <c r="F37" s="612">
        <v>500</v>
      </c>
      <c r="G37" s="628">
        <v>49</v>
      </c>
      <c r="H37" s="617">
        <v>0</v>
      </c>
      <c r="I37" s="613">
        <f t="shared" si="6"/>
        <v>9.8000000000000007</v>
      </c>
    </row>
    <row r="38" spans="1:9" ht="15" customHeight="1" thickBot="1">
      <c r="A38" s="1280"/>
      <c r="B38" s="1281"/>
      <c r="C38" s="1282" t="s">
        <v>568</v>
      </c>
      <c r="D38" s="215" t="s">
        <v>277</v>
      </c>
      <c r="E38" s="1283">
        <v>0</v>
      </c>
      <c r="F38" s="615">
        <v>500</v>
      </c>
      <c r="G38" s="625">
        <v>0</v>
      </c>
      <c r="H38" s="1284">
        <v>0</v>
      </c>
      <c r="I38" s="1285">
        <f t="shared" si="6"/>
        <v>0</v>
      </c>
    </row>
    <row r="39" spans="1:9" ht="16.5" thickBot="1">
      <c r="A39" s="1304" t="s">
        <v>54</v>
      </c>
      <c r="B39" s="1305"/>
      <c r="C39" s="1306"/>
      <c r="D39" s="225"/>
      <c r="E39" s="1286">
        <f>E26</f>
        <v>488700</v>
      </c>
      <c r="F39" s="487">
        <f t="shared" ref="F39:G39" si="7">F26</f>
        <v>504729.9</v>
      </c>
      <c r="G39" s="488">
        <f t="shared" si="7"/>
        <v>22102</v>
      </c>
      <c r="H39" s="466">
        <f>G39/E39*100</f>
        <v>4.5226110087988536</v>
      </c>
      <c r="I39" s="457">
        <f>G39/F39*100</f>
        <v>4.3789757650577066</v>
      </c>
    </row>
    <row r="40" spans="1:9" ht="15.75" thickBot="1">
      <c r="A40" s="143"/>
      <c r="B40" s="143"/>
      <c r="C40" s="143"/>
      <c r="D40" s="143"/>
      <c r="E40" s="143"/>
      <c r="F40" s="439"/>
      <c r="G40" s="76"/>
      <c r="H40" s="81"/>
      <c r="I40" s="81"/>
    </row>
    <row r="41" spans="1:9" ht="16.5" thickBot="1">
      <c r="A41" s="144" t="s">
        <v>55</v>
      </c>
      <c r="B41" s="145"/>
      <c r="C41" s="244"/>
      <c r="D41" s="244"/>
      <c r="E41" s="146">
        <f>E17+E39</f>
        <v>491736</v>
      </c>
      <c r="F41" s="506">
        <f>F17+F39</f>
        <v>511587.80000000005</v>
      </c>
      <c r="G41" s="507">
        <f>G17+G39</f>
        <v>28033</v>
      </c>
      <c r="H41" s="466">
        <f>G41/E41*100</f>
        <v>5.7008232059479074</v>
      </c>
      <c r="I41" s="457">
        <f>G41/F41*100</f>
        <v>5.4796068240876732</v>
      </c>
    </row>
    <row r="54" ht="19.5" customHeight="1"/>
    <row r="55" ht="15.75" customHeight="1"/>
    <row r="56" ht="15" customHeight="1"/>
    <row r="57" ht="18" customHeight="1"/>
    <row r="58" ht="15.75" customHeight="1"/>
    <row r="59" ht="15.75" customHeight="1"/>
    <row r="60" ht="15" customHeight="1"/>
  </sheetData>
  <mergeCells count="4">
    <mergeCell ref="A1:D1"/>
    <mergeCell ref="B15:C15"/>
    <mergeCell ref="A17:C17"/>
    <mergeCell ref="A39:C39"/>
  </mergeCells>
  <pageMargins left="0.31496062992125984" right="0" top="0.39370078740157483" bottom="0" header="0" footer="0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89"/>
  <sheetViews>
    <sheetView zoomScaleNormal="100" workbookViewId="0">
      <selection activeCell="K143" sqref="K143"/>
    </sheetView>
  </sheetViews>
  <sheetFormatPr defaultRowHeight="15"/>
  <cols>
    <col min="2" max="2" width="9.85546875" customWidth="1"/>
    <col min="3" max="3" width="40.5703125" customWidth="1"/>
    <col min="4" max="4" width="50.5703125" customWidth="1"/>
    <col min="5" max="5" width="13.28515625" customWidth="1"/>
    <col min="6" max="6" width="15.42578125" customWidth="1"/>
    <col min="7" max="7" width="11.85546875" style="402" customWidth="1"/>
  </cols>
  <sheetData>
    <row r="1" spans="1:11" ht="15.75">
      <c r="A1" s="1341" t="s">
        <v>232</v>
      </c>
      <c r="B1" s="1341"/>
      <c r="C1" s="1341"/>
      <c r="D1" s="1341"/>
      <c r="E1" s="809"/>
      <c r="F1" s="809"/>
      <c r="G1" s="809"/>
      <c r="H1" s="809"/>
      <c r="I1" s="809"/>
      <c r="J1" s="357"/>
      <c r="K1" s="357"/>
    </row>
    <row r="2" spans="1:11" ht="12.75" customHeight="1" thickBot="1">
      <c r="A2" s="809"/>
      <c r="B2" s="809"/>
      <c r="C2" s="809"/>
      <c r="D2" s="809"/>
      <c r="E2" s="810"/>
      <c r="F2" s="809"/>
      <c r="G2" s="809"/>
      <c r="H2" s="809"/>
      <c r="I2" s="811" t="s">
        <v>624</v>
      </c>
      <c r="J2" s="357"/>
      <c r="K2" s="357"/>
    </row>
    <row r="3" spans="1:11">
      <c r="A3" s="812" t="s">
        <v>6</v>
      </c>
      <c r="B3" s="813" t="s">
        <v>7</v>
      </c>
      <c r="C3" s="814" t="s">
        <v>8</v>
      </c>
      <c r="D3" s="815"/>
      <c r="E3" s="814" t="s">
        <v>9</v>
      </c>
      <c r="F3" s="813" t="s">
        <v>10</v>
      </c>
      <c r="G3" s="816" t="s">
        <v>11</v>
      </c>
      <c r="H3" s="817" t="s">
        <v>12</v>
      </c>
      <c r="I3" s="818" t="s">
        <v>12</v>
      </c>
      <c r="J3" s="357"/>
      <c r="K3" s="357"/>
    </row>
    <row r="4" spans="1:11">
      <c r="A4" s="819" t="s">
        <v>13</v>
      </c>
      <c r="B4" s="820" t="s">
        <v>14</v>
      </c>
      <c r="C4" s="821" t="s">
        <v>15</v>
      </c>
      <c r="D4" s="822" t="s">
        <v>16</v>
      </c>
      <c r="E4" s="823" t="s">
        <v>17</v>
      </c>
      <c r="F4" s="824" t="s">
        <v>18</v>
      </c>
      <c r="G4" s="825" t="s">
        <v>561</v>
      </c>
      <c r="H4" s="824" t="s">
        <v>19</v>
      </c>
      <c r="I4" s="826" t="s">
        <v>20</v>
      </c>
      <c r="J4" s="357"/>
      <c r="K4" s="357"/>
    </row>
    <row r="5" spans="1:11" ht="15.75" thickBot="1">
      <c r="A5" s="827" t="s">
        <v>21</v>
      </c>
      <c r="B5" s="828" t="s">
        <v>22</v>
      </c>
      <c r="C5" s="829"/>
      <c r="D5" s="830"/>
      <c r="E5" s="831" t="s">
        <v>284</v>
      </c>
      <c r="F5" s="832" t="s">
        <v>284</v>
      </c>
      <c r="G5" s="833"/>
      <c r="H5" s="834"/>
      <c r="I5" s="835"/>
      <c r="J5" s="357"/>
      <c r="K5" s="357"/>
    </row>
    <row r="6" spans="1:11" ht="15" customHeight="1">
      <c r="A6" s="836" t="s">
        <v>23</v>
      </c>
      <c r="B6" s="837"/>
      <c r="C6" s="838"/>
      <c r="D6" s="839"/>
      <c r="E6" s="840"/>
      <c r="F6" s="609"/>
      <c r="G6" s="609"/>
      <c r="H6" s="609"/>
      <c r="I6" s="841"/>
      <c r="J6" s="357"/>
      <c r="K6" s="357"/>
    </row>
    <row r="7" spans="1:11" ht="12.75" customHeight="1">
      <c r="A7" s="842" t="s">
        <v>233</v>
      </c>
      <c r="B7" s="1325" t="s">
        <v>234</v>
      </c>
      <c r="C7" s="1326"/>
      <c r="D7" s="843"/>
      <c r="E7" s="844">
        <f>E9+E17</f>
        <v>218073</v>
      </c>
      <c r="F7" s="845">
        <f>F9+F17</f>
        <v>219966.80000000002</v>
      </c>
      <c r="G7" s="846">
        <f>G9+G17+G40</f>
        <v>199829</v>
      </c>
      <c r="H7" s="516">
        <f>G7/E7*100</f>
        <v>91.633994121234636</v>
      </c>
      <c r="I7" s="517">
        <f>G7/F7*100</f>
        <v>90.845072983741176</v>
      </c>
      <c r="J7" s="357"/>
      <c r="K7" s="357"/>
    </row>
    <row r="8" spans="1:11" ht="12.75" customHeight="1">
      <c r="A8" s="842"/>
      <c r="B8" s="1272"/>
      <c r="C8" s="1273"/>
      <c r="D8" s="843"/>
      <c r="E8" s="844"/>
      <c r="F8" s="845"/>
      <c r="G8" s="846"/>
      <c r="H8" s="516"/>
      <c r="I8" s="517"/>
      <c r="J8" s="357"/>
      <c r="K8" s="357"/>
    </row>
    <row r="9" spans="1:11" ht="12.75" customHeight="1">
      <c r="A9" s="842"/>
      <c r="B9" s="849"/>
      <c r="C9" s="850"/>
      <c r="D9" s="843" t="s">
        <v>248</v>
      </c>
      <c r="E9" s="844">
        <f>SUM(E10:E15)</f>
        <v>14597</v>
      </c>
      <c r="F9" s="845">
        <f>SUM(F10:F15)</f>
        <v>14597</v>
      </c>
      <c r="G9" s="844">
        <f>SUM(G10:G15)</f>
        <v>13367</v>
      </c>
      <c r="H9" s="594">
        <f>G9/E9*100</f>
        <v>91.573611015962186</v>
      </c>
      <c r="I9" s="613">
        <f t="shared" ref="I9:I15" si="0">G9/F9*100</f>
        <v>91.573611015962186</v>
      </c>
      <c r="J9" s="357"/>
      <c r="K9" s="357"/>
    </row>
    <row r="10" spans="1:11" ht="12.75" customHeight="1">
      <c r="A10" s="842"/>
      <c r="B10" s="849"/>
      <c r="C10" s="850"/>
      <c r="D10" s="852" t="s">
        <v>249</v>
      </c>
      <c r="E10" s="853">
        <v>10700</v>
      </c>
      <c r="F10" s="854">
        <v>10700</v>
      </c>
      <c r="G10" s="855">
        <v>10472</v>
      </c>
      <c r="H10" s="599">
        <f t="shared" ref="H10:H15" si="1">G10/E10*100</f>
        <v>97.869158878504663</v>
      </c>
      <c r="I10" s="595">
        <f t="shared" si="0"/>
        <v>97.869158878504663</v>
      </c>
      <c r="J10" s="357"/>
      <c r="K10" s="357"/>
    </row>
    <row r="11" spans="1:11" ht="12.75" customHeight="1">
      <c r="A11" s="842"/>
      <c r="B11" s="849"/>
      <c r="C11" s="850"/>
      <c r="D11" s="852" t="s">
        <v>241</v>
      </c>
      <c r="E11" s="853">
        <v>2675</v>
      </c>
      <c r="F11" s="854">
        <v>2675</v>
      </c>
      <c r="G11" s="855">
        <v>1936</v>
      </c>
      <c r="H11" s="599">
        <f t="shared" si="1"/>
        <v>72.373831775700936</v>
      </c>
      <c r="I11" s="595">
        <f t="shared" si="0"/>
        <v>72.373831775700936</v>
      </c>
      <c r="J11" s="357"/>
      <c r="K11" s="357"/>
    </row>
    <row r="12" spans="1:11" ht="12.75" customHeight="1">
      <c r="A12" s="842"/>
      <c r="B12" s="849"/>
      <c r="C12" s="850"/>
      <c r="D12" s="852" t="s">
        <v>243</v>
      </c>
      <c r="E12" s="853">
        <v>963</v>
      </c>
      <c r="F12" s="854">
        <v>963</v>
      </c>
      <c r="G12" s="855">
        <v>883</v>
      </c>
      <c r="H12" s="599">
        <f t="shared" si="1"/>
        <v>91.692627206645895</v>
      </c>
      <c r="I12" s="595">
        <f t="shared" si="0"/>
        <v>91.692627206645895</v>
      </c>
      <c r="J12" s="357"/>
      <c r="K12" s="357"/>
    </row>
    <row r="13" spans="1:11" ht="12.75" customHeight="1">
      <c r="A13" s="842"/>
      <c r="B13" s="849"/>
      <c r="C13" s="850"/>
      <c r="D13" s="852" t="s">
        <v>242</v>
      </c>
      <c r="E13" s="853">
        <v>25</v>
      </c>
      <c r="F13" s="854">
        <v>25</v>
      </c>
      <c r="G13" s="855">
        <v>0</v>
      </c>
      <c r="H13" s="599">
        <f t="shared" si="1"/>
        <v>0</v>
      </c>
      <c r="I13" s="595">
        <f t="shared" si="0"/>
        <v>0</v>
      </c>
      <c r="J13" s="357"/>
      <c r="K13" s="357"/>
    </row>
    <row r="14" spans="1:11" ht="12.75" customHeight="1">
      <c r="A14" s="842"/>
      <c r="B14" s="849"/>
      <c r="C14" s="856" t="s">
        <v>238</v>
      </c>
      <c r="D14" s="852" t="s">
        <v>250</v>
      </c>
      <c r="E14" s="853">
        <v>84</v>
      </c>
      <c r="F14" s="854">
        <v>84</v>
      </c>
      <c r="G14" s="855">
        <v>76</v>
      </c>
      <c r="H14" s="599">
        <f t="shared" si="1"/>
        <v>90.476190476190482</v>
      </c>
      <c r="I14" s="595">
        <f t="shared" si="0"/>
        <v>90.476190476190482</v>
      </c>
      <c r="J14" s="357"/>
      <c r="K14" s="357"/>
    </row>
    <row r="15" spans="1:11" ht="12.75" customHeight="1">
      <c r="A15" s="842"/>
      <c r="B15" s="857" t="s">
        <v>404</v>
      </c>
      <c r="C15" s="856" t="s">
        <v>286</v>
      </c>
      <c r="D15" s="852" t="s">
        <v>281</v>
      </c>
      <c r="E15" s="858">
        <v>150</v>
      </c>
      <c r="F15" s="859">
        <v>150</v>
      </c>
      <c r="G15" s="855">
        <v>0</v>
      </c>
      <c r="H15" s="599">
        <f t="shared" si="1"/>
        <v>0</v>
      </c>
      <c r="I15" s="595">
        <f t="shared" si="0"/>
        <v>0</v>
      </c>
      <c r="J15" s="357"/>
      <c r="K15" s="357"/>
    </row>
    <row r="16" spans="1:11" ht="12.75" customHeight="1">
      <c r="A16" s="842"/>
      <c r="B16" s="1272"/>
      <c r="C16" s="1273"/>
      <c r="D16" s="843"/>
      <c r="E16" s="844"/>
      <c r="F16" s="845"/>
      <c r="G16" s="846"/>
      <c r="H16" s="516"/>
      <c r="I16" s="517"/>
      <c r="J16" s="357"/>
      <c r="K16" s="357"/>
    </row>
    <row r="17" spans="1:11" ht="12.75" customHeight="1">
      <c r="A17" s="860"/>
      <c r="B17" s="849"/>
      <c r="C17" s="850"/>
      <c r="D17" s="843" t="s">
        <v>235</v>
      </c>
      <c r="E17" s="844">
        <f>SUM(E18:E39)</f>
        <v>203476</v>
      </c>
      <c r="F17" s="845">
        <f>SUM(F18:F39)</f>
        <v>205369.80000000002</v>
      </c>
      <c r="G17" s="1257">
        <f>SUM(G18:G39)</f>
        <v>182391</v>
      </c>
      <c r="H17" s="516">
        <f>G17/E17*100</f>
        <v>89.637598537419649</v>
      </c>
      <c r="I17" s="517">
        <f t="shared" ref="I17:I38" si="2">G17/F17*100</f>
        <v>88.8110131090355</v>
      </c>
      <c r="J17" s="357"/>
      <c r="K17" s="357"/>
    </row>
    <row r="18" spans="1:11" ht="12.75" customHeight="1">
      <c r="A18" s="860"/>
      <c r="B18" s="849"/>
      <c r="C18" s="856"/>
      <c r="D18" s="852" t="s">
        <v>236</v>
      </c>
      <c r="E18" s="853">
        <v>136700</v>
      </c>
      <c r="F18" s="854">
        <v>135446</v>
      </c>
      <c r="G18" s="855">
        <v>122300</v>
      </c>
      <c r="H18" s="599">
        <f>G18/E18*100</f>
        <v>89.465983906364301</v>
      </c>
      <c r="I18" s="595">
        <f t="shared" si="2"/>
        <v>90.294287022134284</v>
      </c>
      <c r="J18" s="357"/>
      <c r="K18" s="357"/>
    </row>
    <row r="19" spans="1:11" ht="12.75" customHeight="1">
      <c r="A19" s="860"/>
      <c r="B19" s="849"/>
      <c r="C19" s="856"/>
      <c r="D19" s="852" t="s">
        <v>237</v>
      </c>
      <c r="E19" s="853">
        <v>4250</v>
      </c>
      <c r="F19" s="854">
        <v>5353</v>
      </c>
      <c r="G19" s="855">
        <v>5213</v>
      </c>
      <c r="H19" s="599">
        <f t="shared" ref="H19:H38" si="3">G19/E19*100</f>
        <v>122.65882352941178</v>
      </c>
      <c r="I19" s="595">
        <f t="shared" si="2"/>
        <v>97.38464412478983</v>
      </c>
      <c r="J19" s="357"/>
      <c r="K19" s="357"/>
    </row>
    <row r="20" spans="1:11" ht="12.75" customHeight="1">
      <c r="A20" s="860"/>
      <c r="B20" s="849"/>
      <c r="C20" s="856"/>
      <c r="D20" s="852" t="s">
        <v>240</v>
      </c>
      <c r="E20" s="853">
        <v>5000</v>
      </c>
      <c r="F20" s="854">
        <v>5200</v>
      </c>
      <c r="G20" s="855">
        <v>3648</v>
      </c>
      <c r="H20" s="599">
        <f t="shared" si="3"/>
        <v>72.960000000000008</v>
      </c>
      <c r="I20" s="595">
        <f t="shared" si="2"/>
        <v>70.15384615384616</v>
      </c>
      <c r="J20" s="357"/>
      <c r="K20" s="357"/>
    </row>
    <row r="21" spans="1:11" ht="12.75" customHeight="1">
      <c r="A21" s="860"/>
      <c r="B21" s="849"/>
      <c r="C21" s="856"/>
      <c r="D21" s="852" t="s">
        <v>241</v>
      </c>
      <c r="E21" s="853">
        <v>36671</v>
      </c>
      <c r="F21" s="854">
        <v>35927</v>
      </c>
      <c r="G21" s="855">
        <v>31975</v>
      </c>
      <c r="H21" s="599">
        <f t="shared" si="3"/>
        <v>87.194240680646828</v>
      </c>
      <c r="I21" s="595">
        <f t="shared" si="2"/>
        <v>88.999916497341829</v>
      </c>
      <c r="J21" s="357"/>
      <c r="K21" s="357"/>
    </row>
    <row r="22" spans="1:11" ht="12.75" customHeight="1">
      <c r="A22" s="860"/>
      <c r="B22" s="849"/>
      <c r="C22" s="856"/>
      <c r="D22" s="852" t="s">
        <v>243</v>
      </c>
      <c r="E22" s="853">
        <v>13264</v>
      </c>
      <c r="F22" s="854">
        <v>13032</v>
      </c>
      <c r="G22" s="855">
        <v>11511</v>
      </c>
      <c r="H22" s="599">
        <f t="shared" si="3"/>
        <v>86.783775633293132</v>
      </c>
      <c r="I22" s="595">
        <f t="shared" si="2"/>
        <v>88.328729281767963</v>
      </c>
      <c r="J22" s="357"/>
      <c r="K22" s="357"/>
    </row>
    <row r="23" spans="1:11" ht="12.75" customHeight="1">
      <c r="A23" s="860"/>
      <c r="B23" s="849"/>
      <c r="C23" s="856"/>
      <c r="D23" s="852" t="s">
        <v>244</v>
      </c>
      <c r="E23" s="853">
        <v>665</v>
      </c>
      <c r="F23" s="854">
        <v>665</v>
      </c>
      <c r="G23" s="855">
        <v>568</v>
      </c>
      <c r="H23" s="599">
        <f t="shared" si="3"/>
        <v>85.41353383458646</v>
      </c>
      <c r="I23" s="595">
        <f t="shared" si="2"/>
        <v>85.41353383458646</v>
      </c>
      <c r="J23" s="357"/>
      <c r="K23" s="357"/>
    </row>
    <row r="24" spans="1:11" ht="12.75" customHeight="1">
      <c r="A24" s="860"/>
      <c r="B24" s="849"/>
      <c r="C24" s="856"/>
      <c r="D24" s="852" t="s">
        <v>163</v>
      </c>
      <c r="E24" s="853">
        <v>0</v>
      </c>
      <c r="F24" s="854">
        <v>1.7</v>
      </c>
      <c r="G24" s="855">
        <v>2</v>
      </c>
      <c r="H24" s="599">
        <v>0</v>
      </c>
      <c r="I24" s="595">
        <f t="shared" si="2"/>
        <v>117.64705882352942</v>
      </c>
      <c r="J24" s="357"/>
      <c r="K24" s="357"/>
    </row>
    <row r="25" spans="1:11" ht="12.75" customHeight="1">
      <c r="A25" s="860"/>
      <c r="B25" s="849"/>
      <c r="C25" s="856"/>
      <c r="D25" s="852" t="s">
        <v>543</v>
      </c>
      <c r="E25" s="853">
        <v>0</v>
      </c>
      <c r="F25" s="854">
        <v>200</v>
      </c>
      <c r="G25" s="855">
        <v>0</v>
      </c>
      <c r="H25" s="599">
        <v>0</v>
      </c>
      <c r="I25" s="595">
        <f t="shared" si="2"/>
        <v>0</v>
      </c>
      <c r="J25" s="357"/>
      <c r="K25" s="357"/>
    </row>
    <row r="26" spans="1:11" ht="12.75" customHeight="1">
      <c r="A26" s="860"/>
      <c r="B26" s="849"/>
      <c r="C26" s="856"/>
      <c r="D26" s="852" t="s">
        <v>164</v>
      </c>
      <c r="E26" s="853">
        <v>2380</v>
      </c>
      <c r="F26" s="854">
        <v>2757</v>
      </c>
      <c r="G26" s="855">
        <v>2356</v>
      </c>
      <c r="H26" s="599">
        <f t="shared" si="3"/>
        <v>98.991596638655466</v>
      </c>
      <c r="I26" s="595">
        <f t="shared" si="2"/>
        <v>85.45520493289807</v>
      </c>
      <c r="J26" s="357"/>
      <c r="K26" s="357"/>
    </row>
    <row r="27" spans="1:11" ht="12.75" customHeight="1">
      <c r="A27" s="860"/>
      <c r="B27" s="849"/>
      <c r="C27" s="856" t="s">
        <v>238</v>
      </c>
      <c r="D27" s="852" t="s">
        <v>245</v>
      </c>
      <c r="E27" s="853">
        <v>23</v>
      </c>
      <c r="F27" s="854">
        <v>23</v>
      </c>
      <c r="G27" s="855">
        <v>0</v>
      </c>
      <c r="H27" s="599">
        <f t="shared" si="3"/>
        <v>0</v>
      </c>
      <c r="I27" s="595">
        <f t="shared" si="2"/>
        <v>0</v>
      </c>
      <c r="J27" s="357"/>
      <c r="K27" s="357"/>
    </row>
    <row r="28" spans="1:11" ht="12.75" customHeight="1">
      <c r="A28" s="860"/>
      <c r="B28" s="857" t="s">
        <v>576</v>
      </c>
      <c r="C28" s="856"/>
      <c r="D28" s="852" t="s">
        <v>142</v>
      </c>
      <c r="E28" s="853">
        <v>0</v>
      </c>
      <c r="F28" s="854">
        <v>1051.0999999999999</v>
      </c>
      <c r="G28" s="855">
        <v>550</v>
      </c>
      <c r="H28" s="599">
        <v>0</v>
      </c>
      <c r="I28" s="595">
        <f t="shared" si="2"/>
        <v>52.326134525734943</v>
      </c>
      <c r="J28" s="357"/>
      <c r="K28" s="357"/>
    </row>
    <row r="29" spans="1:11" ht="12.75" customHeight="1">
      <c r="A29" s="860"/>
      <c r="B29" s="849"/>
      <c r="C29" s="856"/>
      <c r="D29" s="852" t="s">
        <v>246</v>
      </c>
      <c r="E29" s="853">
        <v>30</v>
      </c>
      <c r="F29" s="854">
        <v>100</v>
      </c>
      <c r="G29" s="855">
        <v>50</v>
      </c>
      <c r="H29" s="599">
        <f t="shared" si="3"/>
        <v>166.66666666666669</v>
      </c>
      <c r="I29" s="595">
        <f t="shared" si="2"/>
        <v>50</v>
      </c>
      <c r="J29" s="357"/>
      <c r="K29" s="357"/>
    </row>
    <row r="30" spans="1:11" ht="12.75" customHeight="1">
      <c r="A30" s="860"/>
      <c r="B30" s="849"/>
      <c r="C30" s="856"/>
      <c r="D30" s="852" t="s">
        <v>261</v>
      </c>
      <c r="E30" s="853">
        <v>0</v>
      </c>
      <c r="F30" s="854">
        <v>85</v>
      </c>
      <c r="G30" s="855">
        <v>84</v>
      </c>
      <c r="H30" s="599">
        <v>0</v>
      </c>
      <c r="I30" s="595">
        <f t="shared" si="2"/>
        <v>98.82352941176471</v>
      </c>
      <c r="J30" s="357"/>
      <c r="K30" s="357"/>
    </row>
    <row r="31" spans="1:11" ht="12.75" customHeight="1">
      <c r="A31" s="860"/>
      <c r="B31" s="849"/>
      <c r="C31" s="856"/>
      <c r="D31" s="852" t="s">
        <v>262</v>
      </c>
      <c r="E31" s="853">
        <v>0</v>
      </c>
      <c r="F31" s="854">
        <v>15.1</v>
      </c>
      <c r="G31" s="855">
        <v>15</v>
      </c>
      <c r="H31" s="599">
        <v>0</v>
      </c>
      <c r="I31" s="595">
        <f t="shared" si="2"/>
        <v>99.337748344370866</v>
      </c>
      <c r="J31" s="357"/>
      <c r="K31" s="357"/>
    </row>
    <row r="32" spans="1:11" ht="12.75" customHeight="1">
      <c r="A32" s="860"/>
      <c r="B32" s="849"/>
      <c r="C32" s="856"/>
      <c r="D32" s="862" t="s">
        <v>265</v>
      </c>
      <c r="E32" s="853">
        <v>20</v>
      </c>
      <c r="F32" s="854">
        <v>20</v>
      </c>
      <c r="G32" s="855">
        <v>0</v>
      </c>
      <c r="H32" s="599">
        <f t="shared" ref="H32:H33" si="4">G32/E32*100</f>
        <v>0</v>
      </c>
      <c r="I32" s="595">
        <f t="shared" si="2"/>
        <v>0</v>
      </c>
      <c r="J32" s="357"/>
      <c r="K32" s="357"/>
    </row>
    <row r="33" spans="1:11" ht="12.75" customHeight="1">
      <c r="A33" s="860"/>
      <c r="B33" s="849"/>
      <c r="C33" s="856"/>
      <c r="D33" s="852" t="s">
        <v>577</v>
      </c>
      <c r="E33" s="853">
        <v>540</v>
      </c>
      <c r="F33" s="854">
        <v>540</v>
      </c>
      <c r="G33" s="855">
        <v>401</v>
      </c>
      <c r="H33" s="599">
        <f t="shared" si="4"/>
        <v>74.259259259259252</v>
      </c>
      <c r="I33" s="595">
        <f t="shared" si="2"/>
        <v>74.259259259259252</v>
      </c>
      <c r="J33" s="357"/>
      <c r="K33" s="357"/>
    </row>
    <row r="34" spans="1:11" ht="12.75" customHeight="1">
      <c r="A34" s="860"/>
      <c r="B34" s="849"/>
      <c r="C34" s="856"/>
      <c r="D34" s="852" t="s">
        <v>578</v>
      </c>
      <c r="E34" s="853">
        <v>0</v>
      </c>
      <c r="F34" s="854">
        <v>0.9</v>
      </c>
      <c r="G34" s="855">
        <v>1</v>
      </c>
      <c r="H34" s="599">
        <v>0</v>
      </c>
      <c r="I34" s="595">
        <f t="shared" si="2"/>
        <v>111.11111111111111</v>
      </c>
      <c r="J34" s="357"/>
      <c r="K34" s="357"/>
    </row>
    <row r="35" spans="1:11" ht="12.75" customHeight="1">
      <c r="A35" s="860"/>
      <c r="B35" s="849"/>
      <c r="C35" s="856"/>
      <c r="D35" s="852" t="s">
        <v>242</v>
      </c>
      <c r="E35" s="853">
        <v>750</v>
      </c>
      <c r="F35" s="854">
        <v>750</v>
      </c>
      <c r="G35" s="855">
        <v>446</v>
      </c>
      <c r="H35" s="599">
        <f t="shared" ref="H35" si="5">G35/E35*100</f>
        <v>59.466666666666669</v>
      </c>
      <c r="I35" s="595">
        <f t="shared" si="2"/>
        <v>59.466666666666669</v>
      </c>
      <c r="J35" s="357"/>
      <c r="K35" s="357"/>
    </row>
    <row r="36" spans="1:11" ht="12" customHeight="1">
      <c r="A36" s="860"/>
      <c r="B36" s="849"/>
      <c r="C36" s="856" t="s">
        <v>238</v>
      </c>
      <c r="D36" s="852" t="s">
        <v>247</v>
      </c>
      <c r="E36" s="853">
        <v>2513</v>
      </c>
      <c r="F36" s="854">
        <v>3513</v>
      </c>
      <c r="G36" s="855">
        <v>2837</v>
      </c>
      <c r="H36" s="599">
        <f t="shared" si="3"/>
        <v>112.89295662554714</v>
      </c>
      <c r="I36" s="595">
        <f t="shared" si="2"/>
        <v>80.757187588955304</v>
      </c>
      <c r="J36" s="357"/>
      <c r="K36" s="357"/>
    </row>
    <row r="37" spans="1:11" ht="12.75" customHeight="1">
      <c r="A37" s="860"/>
      <c r="B37" s="857" t="s">
        <v>405</v>
      </c>
      <c r="C37" s="856" t="s">
        <v>238</v>
      </c>
      <c r="D37" s="852" t="s">
        <v>239</v>
      </c>
      <c r="E37" s="853">
        <v>270</v>
      </c>
      <c r="F37" s="854">
        <v>290</v>
      </c>
      <c r="G37" s="855">
        <v>284</v>
      </c>
      <c r="H37" s="599">
        <f t="shared" si="3"/>
        <v>105.18518518518518</v>
      </c>
      <c r="I37" s="595">
        <f t="shared" si="2"/>
        <v>97.931034482758619</v>
      </c>
      <c r="J37" s="357"/>
      <c r="K37" s="357"/>
    </row>
    <row r="38" spans="1:11" ht="12.75" customHeight="1">
      <c r="A38" s="860"/>
      <c r="B38" s="849"/>
      <c r="C38" s="856" t="s">
        <v>238</v>
      </c>
      <c r="D38" s="852" t="s">
        <v>285</v>
      </c>
      <c r="E38" s="853">
        <v>400</v>
      </c>
      <c r="F38" s="854">
        <v>400</v>
      </c>
      <c r="G38" s="855">
        <v>150</v>
      </c>
      <c r="H38" s="599">
        <f t="shared" si="3"/>
        <v>37.5</v>
      </c>
      <c r="I38" s="595">
        <f t="shared" si="2"/>
        <v>37.5</v>
      </c>
      <c r="J38" s="357"/>
      <c r="K38" s="357"/>
    </row>
    <row r="39" spans="1:11" ht="12.75" customHeight="1">
      <c r="A39" s="863"/>
      <c r="B39" s="864"/>
      <c r="C39" s="865"/>
      <c r="D39" s="862"/>
      <c r="E39" s="853"/>
      <c r="F39" s="854"/>
      <c r="G39" s="855"/>
      <c r="H39" s="599"/>
      <c r="I39" s="595"/>
      <c r="J39" s="357"/>
      <c r="K39" s="357"/>
    </row>
    <row r="40" spans="1:11" ht="12.75" customHeight="1">
      <c r="A40" s="860"/>
      <c r="B40" s="857"/>
      <c r="C40" s="856"/>
      <c r="D40" s="866" t="s">
        <v>579</v>
      </c>
      <c r="E40" s="1287">
        <v>0</v>
      </c>
      <c r="F40" s="1288">
        <v>0</v>
      </c>
      <c r="G40" s="1266">
        <v>4071</v>
      </c>
      <c r="H40" s="1289">
        <v>0</v>
      </c>
      <c r="I40" s="1290">
        <v>0</v>
      </c>
      <c r="J40" s="357"/>
      <c r="K40" s="357"/>
    </row>
    <row r="41" spans="1:11" ht="12.75" customHeight="1">
      <c r="A41" s="860"/>
      <c r="B41" s="857"/>
      <c r="C41" s="856"/>
      <c r="D41" s="862" t="s">
        <v>580</v>
      </c>
      <c r="E41" s="853">
        <v>0</v>
      </c>
      <c r="F41" s="854">
        <v>0</v>
      </c>
      <c r="G41" s="855">
        <v>4071</v>
      </c>
      <c r="H41" s="599">
        <v>0</v>
      </c>
      <c r="I41" s="595">
        <v>0</v>
      </c>
      <c r="J41" s="357"/>
      <c r="K41" s="357"/>
    </row>
    <row r="42" spans="1:11" ht="12.75" customHeight="1">
      <c r="A42" s="860"/>
      <c r="B42" s="857"/>
      <c r="C42" s="856"/>
      <c r="D42" s="862"/>
      <c r="E42" s="853"/>
      <c r="F42" s="854"/>
      <c r="G42" s="855"/>
      <c r="H42" s="599"/>
      <c r="I42" s="595"/>
      <c r="J42" s="357"/>
      <c r="K42" s="357"/>
    </row>
    <row r="43" spans="1:11" ht="12.75" customHeight="1">
      <c r="A43" s="937"/>
      <c r="B43" s="935"/>
      <c r="C43" s="938"/>
      <c r="D43" s="934"/>
      <c r="E43" s="939"/>
      <c r="F43" s="940"/>
      <c r="G43" s="941"/>
      <c r="H43" s="599"/>
      <c r="I43" s="595"/>
      <c r="J43" s="357"/>
      <c r="K43" s="357"/>
    </row>
    <row r="44" spans="1:11" ht="12.75" customHeight="1">
      <c r="A44" s="1274" t="s">
        <v>449</v>
      </c>
      <c r="B44" s="935"/>
      <c r="C44" s="942" t="s">
        <v>628</v>
      </c>
      <c r="D44" s="934"/>
      <c r="E44" s="943">
        <f>E45</f>
        <v>0</v>
      </c>
      <c r="F44" s="944">
        <f>F45</f>
        <v>584.70000000000005</v>
      </c>
      <c r="G44" s="943">
        <f>G45</f>
        <v>446</v>
      </c>
      <c r="H44" s="1289">
        <v>0</v>
      </c>
      <c r="I44" s="613">
        <f>G44/F44*100</f>
        <v>76.278433384641687</v>
      </c>
      <c r="J44" s="357"/>
      <c r="K44" s="357"/>
    </row>
    <row r="45" spans="1:11" ht="12.75" customHeight="1">
      <c r="A45" s="932"/>
      <c r="B45" s="933"/>
      <c r="C45" s="933" t="s">
        <v>456</v>
      </c>
      <c r="D45" s="945" t="s">
        <v>235</v>
      </c>
      <c r="E45" s="946">
        <v>0</v>
      </c>
      <c r="F45" s="947">
        <v>584.70000000000005</v>
      </c>
      <c r="G45" s="787">
        <v>446</v>
      </c>
      <c r="H45" s="599">
        <v>0</v>
      </c>
      <c r="I45" s="613">
        <f>G45/F45*100</f>
        <v>76.278433384641687</v>
      </c>
      <c r="J45" s="357"/>
      <c r="K45" s="357"/>
    </row>
    <row r="46" spans="1:11" ht="12.75" customHeight="1">
      <c r="A46" s="932"/>
      <c r="B46" s="933"/>
      <c r="C46" s="933"/>
      <c r="D46" s="945"/>
      <c r="E46" s="946"/>
      <c r="F46" s="947"/>
      <c r="G46" s="787"/>
      <c r="H46" s="599"/>
      <c r="I46" s="613"/>
      <c r="J46" s="357"/>
      <c r="K46" s="357"/>
    </row>
    <row r="47" spans="1:11" ht="12.75" customHeight="1">
      <c r="A47" s="1274" t="s">
        <v>449</v>
      </c>
      <c r="B47" s="935" t="s">
        <v>632</v>
      </c>
      <c r="C47" s="936"/>
      <c r="D47" s="945"/>
      <c r="E47" s="943">
        <f>E48</f>
        <v>0</v>
      </c>
      <c r="F47" s="944">
        <f>F48</f>
        <v>1431.9</v>
      </c>
      <c r="G47" s="943">
        <f>G48</f>
        <v>0</v>
      </c>
      <c r="H47" s="1289">
        <v>0</v>
      </c>
      <c r="I47" s="517">
        <f>G47/F47*100</f>
        <v>0</v>
      </c>
      <c r="J47" s="357"/>
      <c r="K47" s="357"/>
    </row>
    <row r="48" spans="1:11" ht="12.75" customHeight="1">
      <c r="A48" s="932"/>
      <c r="B48" s="933"/>
      <c r="C48" s="933" t="s">
        <v>528</v>
      </c>
      <c r="D48" s="945" t="s">
        <v>235</v>
      </c>
      <c r="E48" s="946">
        <v>0</v>
      </c>
      <c r="F48" s="947">
        <v>1431.9</v>
      </c>
      <c r="G48" s="787">
        <v>0</v>
      </c>
      <c r="H48" s="599">
        <v>0</v>
      </c>
      <c r="I48" s="613">
        <f>G48/F48*100</f>
        <v>0</v>
      </c>
      <c r="J48" s="357"/>
      <c r="K48" s="357"/>
    </row>
    <row r="49" spans="1:11" ht="12.75" customHeight="1">
      <c r="A49" s="860"/>
      <c r="B49" s="857"/>
      <c r="C49" s="856"/>
      <c r="D49" s="862"/>
      <c r="E49" s="853"/>
      <c r="F49" s="854"/>
      <c r="G49" s="855"/>
      <c r="H49" s="599"/>
      <c r="I49" s="595"/>
      <c r="J49" s="357"/>
      <c r="K49" s="357"/>
    </row>
    <row r="50" spans="1:11" ht="14.25" customHeight="1">
      <c r="A50" s="842" t="s">
        <v>297</v>
      </c>
      <c r="B50" s="1325" t="s">
        <v>298</v>
      </c>
      <c r="C50" s="1326"/>
      <c r="D50" s="867"/>
      <c r="E50" s="844">
        <f>E52</f>
        <v>3900</v>
      </c>
      <c r="F50" s="845">
        <f>F52</f>
        <v>8242.2000000000007</v>
      </c>
      <c r="G50" s="844">
        <f>G52</f>
        <v>4477</v>
      </c>
      <c r="H50" s="868">
        <f>G50/E50*100</f>
        <v>114.7948717948718</v>
      </c>
      <c r="I50" s="869">
        <f>G50/F50*100</f>
        <v>54.318021887360167</v>
      </c>
      <c r="J50" s="357"/>
      <c r="K50" s="357"/>
    </row>
    <row r="51" spans="1:11" ht="12.75" customHeight="1">
      <c r="A51" s="842"/>
      <c r="B51" s="1272"/>
      <c r="C51" s="1273"/>
      <c r="D51" s="867"/>
      <c r="E51" s="844"/>
      <c r="F51" s="845"/>
      <c r="G51" s="846"/>
      <c r="H51" s="868"/>
      <c r="I51" s="869"/>
      <c r="J51" s="357"/>
      <c r="K51" s="357"/>
    </row>
    <row r="52" spans="1:11" ht="12.75" customHeight="1">
      <c r="A52" s="860"/>
      <c r="B52" s="870"/>
      <c r="C52" s="850"/>
      <c r="D52" s="843" t="s">
        <v>235</v>
      </c>
      <c r="E52" s="851">
        <f>SUM(E53:E54)</f>
        <v>3900</v>
      </c>
      <c r="F52" s="861">
        <f>SUM(F53:F54)</f>
        <v>8242.2000000000007</v>
      </c>
      <c r="G52" s="851">
        <f>SUM(G53:G54)</f>
        <v>4477</v>
      </c>
      <c r="H52" s="617">
        <f t="shared" ref="H52:H53" si="6">G52/E52*100</f>
        <v>114.7948717948718</v>
      </c>
      <c r="I52" s="618">
        <f t="shared" ref="I52:I54" si="7">G52/F52*100</f>
        <v>54.318021887360167</v>
      </c>
      <c r="J52" s="357"/>
      <c r="K52" s="357"/>
    </row>
    <row r="53" spans="1:11" ht="12.75" customHeight="1">
      <c r="A53" s="860"/>
      <c r="B53" s="870"/>
      <c r="C53" s="850"/>
      <c r="D53" s="852" t="s">
        <v>168</v>
      </c>
      <c r="E53" s="853">
        <v>3900</v>
      </c>
      <c r="F53" s="854">
        <v>8037.2</v>
      </c>
      <c r="G53" s="855">
        <v>4313</v>
      </c>
      <c r="H53" s="599">
        <f t="shared" si="6"/>
        <v>110.58974358974358</v>
      </c>
      <c r="I53" s="595">
        <f t="shared" si="7"/>
        <v>53.662967202508341</v>
      </c>
      <c r="J53" s="357"/>
      <c r="K53" s="357"/>
    </row>
    <row r="54" spans="1:11" ht="12.75" customHeight="1">
      <c r="A54" s="860"/>
      <c r="B54" s="849"/>
      <c r="C54" s="856"/>
      <c r="D54" s="871" t="s">
        <v>265</v>
      </c>
      <c r="E54" s="858">
        <v>0</v>
      </c>
      <c r="F54" s="859">
        <v>205</v>
      </c>
      <c r="G54" s="872">
        <v>164</v>
      </c>
      <c r="H54" s="859">
        <v>0</v>
      </c>
      <c r="I54" s="595">
        <f t="shared" si="7"/>
        <v>80</v>
      </c>
      <c r="J54" s="357"/>
      <c r="K54" s="357"/>
    </row>
    <row r="55" spans="1:11" ht="12.75" customHeight="1" thickBot="1">
      <c r="A55" s="1233"/>
      <c r="B55" s="1234"/>
      <c r="C55" s="1235"/>
      <c r="D55" s="897"/>
      <c r="E55" s="898"/>
      <c r="F55" s="899"/>
      <c r="G55" s="900"/>
      <c r="H55" s="1236"/>
      <c r="I55" s="902"/>
      <c r="J55" s="357"/>
      <c r="K55" s="357"/>
    </row>
    <row r="56" spans="1:11" ht="12.75" customHeight="1">
      <c r="A56" s="904"/>
      <c r="B56" s="905"/>
      <c r="C56" s="1237"/>
      <c r="D56" s="1238"/>
      <c r="E56" s="1239"/>
      <c r="F56" s="1240"/>
      <c r="G56" s="1241"/>
      <c r="H56" s="1240"/>
      <c r="I56" s="911"/>
      <c r="J56" s="357"/>
      <c r="K56" s="357"/>
    </row>
    <row r="57" spans="1:11" ht="12.75" customHeight="1">
      <c r="A57" s="904"/>
      <c r="B57" s="905"/>
      <c r="C57" s="1237"/>
      <c r="D57" s="1238"/>
      <c r="E57" s="1239"/>
      <c r="F57" s="1240"/>
      <c r="G57" s="1241"/>
      <c r="H57" s="1240"/>
      <c r="I57" s="911"/>
      <c r="J57" s="357"/>
      <c r="K57" s="357"/>
    </row>
    <row r="58" spans="1:11" ht="12.75" customHeight="1">
      <c r="A58" s="904"/>
      <c r="B58" s="905"/>
      <c r="C58" s="1237"/>
      <c r="D58" s="1238"/>
      <c r="E58" s="1239"/>
      <c r="F58" s="1240"/>
      <c r="G58" s="1241"/>
      <c r="H58" s="1240"/>
      <c r="I58" s="911"/>
      <c r="J58" s="357"/>
      <c r="K58" s="357"/>
    </row>
    <row r="59" spans="1:11" ht="12.75" customHeight="1">
      <c r="A59" s="904"/>
      <c r="B59" s="905"/>
      <c r="C59" s="1237"/>
      <c r="D59" s="1238"/>
      <c r="E59" s="1239"/>
      <c r="F59" s="1240"/>
      <c r="G59" s="1241"/>
      <c r="H59" s="1240"/>
      <c r="I59" s="911"/>
      <c r="J59" s="357"/>
      <c r="K59" s="357"/>
    </row>
    <row r="60" spans="1:11" ht="12.75" customHeight="1" thickBot="1">
      <c r="A60" s="1244"/>
      <c r="B60" s="1245"/>
      <c r="C60" s="1246"/>
      <c r="D60" s="1247"/>
      <c r="E60" s="1248"/>
      <c r="F60" s="1249"/>
      <c r="G60" s="1250"/>
      <c r="H60" s="1249"/>
      <c r="I60" s="1125" t="s">
        <v>603</v>
      </c>
      <c r="J60" s="357"/>
      <c r="K60" s="357"/>
    </row>
    <row r="61" spans="1:11" ht="12.75" customHeight="1">
      <c r="A61" s="819" t="s">
        <v>6</v>
      </c>
      <c r="B61" s="820" t="s">
        <v>7</v>
      </c>
      <c r="C61" s="821" t="s">
        <v>8</v>
      </c>
      <c r="D61" s="1242"/>
      <c r="E61" s="821" t="s">
        <v>9</v>
      </c>
      <c r="F61" s="820" t="s">
        <v>10</v>
      </c>
      <c r="G61" s="825" t="s">
        <v>11</v>
      </c>
      <c r="H61" s="824" t="s">
        <v>12</v>
      </c>
      <c r="I61" s="1243" t="s">
        <v>12</v>
      </c>
      <c r="J61" s="357"/>
      <c r="K61" s="357"/>
    </row>
    <row r="62" spans="1:11" ht="12.75" customHeight="1">
      <c r="A62" s="819" t="s">
        <v>13</v>
      </c>
      <c r="B62" s="820" t="s">
        <v>14</v>
      </c>
      <c r="C62" s="821" t="s">
        <v>15</v>
      </c>
      <c r="D62" s="822" t="s">
        <v>16</v>
      </c>
      <c r="E62" s="823" t="s">
        <v>17</v>
      </c>
      <c r="F62" s="824" t="s">
        <v>18</v>
      </c>
      <c r="G62" s="825" t="s">
        <v>561</v>
      </c>
      <c r="H62" s="824" t="s">
        <v>19</v>
      </c>
      <c r="I62" s="826" t="s">
        <v>20</v>
      </c>
      <c r="J62" s="357"/>
      <c r="K62" s="357"/>
    </row>
    <row r="63" spans="1:11" ht="12.75" customHeight="1" thickBot="1">
      <c r="A63" s="827" t="s">
        <v>21</v>
      </c>
      <c r="B63" s="828" t="s">
        <v>22</v>
      </c>
      <c r="C63" s="829"/>
      <c r="D63" s="830"/>
      <c r="E63" s="831" t="s">
        <v>284</v>
      </c>
      <c r="F63" s="832" t="s">
        <v>284</v>
      </c>
      <c r="G63" s="833"/>
      <c r="H63" s="834"/>
      <c r="I63" s="835"/>
      <c r="J63" s="357"/>
      <c r="K63" s="357"/>
    </row>
    <row r="64" spans="1:11" ht="12" customHeight="1">
      <c r="A64" s="860"/>
      <c r="B64" s="857"/>
      <c r="C64" s="856"/>
      <c r="D64" s="852"/>
      <c r="E64" s="858"/>
      <c r="F64" s="859"/>
      <c r="G64" s="855"/>
      <c r="H64" s="599"/>
      <c r="I64" s="595"/>
      <c r="J64" s="357"/>
      <c r="K64" s="357"/>
    </row>
    <row r="65" spans="1:11" ht="12.75" customHeight="1">
      <c r="A65" s="842" t="s">
        <v>287</v>
      </c>
      <c r="B65" s="1325" t="s">
        <v>288</v>
      </c>
      <c r="C65" s="1326"/>
      <c r="D65" s="867"/>
      <c r="E65" s="844">
        <f>E67</f>
        <v>55</v>
      </c>
      <c r="F65" s="845">
        <f>F67</f>
        <v>55</v>
      </c>
      <c r="G65" s="846">
        <v>37</v>
      </c>
      <c r="H65" s="516">
        <f>G65/E65*100</f>
        <v>67.272727272727266</v>
      </c>
      <c r="I65" s="517">
        <f>G65/F65*100</f>
        <v>67.272727272727266</v>
      </c>
      <c r="J65" s="357"/>
      <c r="K65" s="357"/>
    </row>
    <row r="66" spans="1:11" ht="12.75" customHeight="1">
      <c r="A66" s="842"/>
      <c r="B66" s="847"/>
      <c r="C66" s="848"/>
      <c r="D66" s="867"/>
      <c r="E66" s="844"/>
      <c r="F66" s="845"/>
      <c r="G66" s="846"/>
      <c r="H66" s="516"/>
      <c r="I66" s="517"/>
      <c r="J66" s="357"/>
      <c r="K66" s="357"/>
    </row>
    <row r="67" spans="1:11" ht="12.75" customHeight="1">
      <c r="A67" s="873"/>
      <c r="B67" s="874"/>
      <c r="C67" s="874"/>
      <c r="D67" s="843" t="s">
        <v>235</v>
      </c>
      <c r="E67" s="851">
        <f t="shared" ref="E67:F67" si="8">E68</f>
        <v>55</v>
      </c>
      <c r="F67" s="861">
        <f t="shared" si="8"/>
        <v>55</v>
      </c>
      <c r="G67" s="587">
        <v>37</v>
      </c>
      <c r="H67" s="594">
        <f t="shared" ref="H67:H68" si="9">G67/E67*100</f>
        <v>67.272727272727266</v>
      </c>
      <c r="I67" s="613">
        <f t="shared" ref="I67:I68" si="10">G67/F67*100</f>
        <v>67.272727272727266</v>
      </c>
      <c r="J67" s="357"/>
      <c r="K67" s="357"/>
    </row>
    <row r="68" spans="1:11" ht="12.75" customHeight="1">
      <c r="A68" s="860"/>
      <c r="B68" s="870"/>
      <c r="C68" s="856"/>
      <c r="D68" s="875" t="s">
        <v>142</v>
      </c>
      <c r="E68" s="856">
        <v>55</v>
      </c>
      <c r="F68" s="854">
        <v>55</v>
      </c>
      <c r="G68" s="855">
        <v>37</v>
      </c>
      <c r="H68" s="599">
        <f t="shared" si="9"/>
        <v>67.272727272727266</v>
      </c>
      <c r="I68" s="595">
        <f t="shared" si="10"/>
        <v>67.272727272727266</v>
      </c>
      <c r="J68" s="357"/>
      <c r="K68" s="357"/>
    </row>
    <row r="69" spans="1:11" ht="12.75" customHeight="1">
      <c r="A69" s="860"/>
      <c r="B69" s="849"/>
      <c r="C69" s="876"/>
      <c r="D69" s="877"/>
      <c r="E69" s="878"/>
      <c r="F69" s="879"/>
      <c r="G69" s="880"/>
      <c r="H69" s="881"/>
      <c r="I69" s="882"/>
      <c r="J69" s="357"/>
      <c r="K69" s="357"/>
    </row>
    <row r="70" spans="1:11" ht="12.75" customHeight="1">
      <c r="A70" s="842" t="s">
        <v>289</v>
      </c>
      <c r="B70" s="883" t="s">
        <v>206</v>
      </c>
      <c r="C70" s="884"/>
      <c r="D70" s="843"/>
      <c r="E70" s="844">
        <f>E72+E118</f>
        <v>64612</v>
      </c>
      <c r="F70" s="845">
        <f>F72+F118</f>
        <v>65661.600000000006</v>
      </c>
      <c r="G70" s="844">
        <f>G72+G118</f>
        <v>60109</v>
      </c>
      <c r="H70" s="516">
        <f>G70/E70*100</f>
        <v>93.030706370333689</v>
      </c>
      <c r="I70" s="517">
        <f>G70/F70*100</f>
        <v>91.543611486774594</v>
      </c>
      <c r="J70" s="357"/>
      <c r="K70" s="357"/>
    </row>
    <row r="71" spans="1:11" ht="12.75" customHeight="1">
      <c r="A71" s="842"/>
      <c r="B71" s="883"/>
      <c r="C71" s="885"/>
      <c r="D71" s="843"/>
      <c r="E71" s="844"/>
      <c r="F71" s="886"/>
      <c r="G71" s="846"/>
      <c r="H71" s="516"/>
      <c r="I71" s="517"/>
      <c r="J71" s="357"/>
      <c r="K71" s="357"/>
    </row>
    <row r="72" spans="1:11" ht="12.75" customHeight="1">
      <c r="A72" s="842"/>
      <c r="B72" s="887"/>
      <c r="C72" s="885" t="s">
        <v>290</v>
      </c>
      <c r="D72" s="843"/>
      <c r="E72" s="844">
        <f>E74</f>
        <v>18287</v>
      </c>
      <c r="F72" s="845">
        <f>F74</f>
        <v>17607</v>
      </c>
      <c r="G72" s="846">
        <f>G74</f>
        <v>16187</v>
      </c>
      <c r="H72" s="516">
        <f>G72/E72*100</f>
        <v>88.516432438344182</v>
      </c>
      <c r="I72" s="517">
        <f>G72/F72*100</f>
        <v>91.935025841994673</v>
      </c>
      <c r="J72" s="357"/>
      <c r="K72" s="357"/>
    </row>
    <row r="73" spans="1:11" ht="12.75" customHeight="1">
      <c r="A73" s="842"/>
      <c r="B73" s="887"/>
      <c r="C73" s="885"/>
      <c r="D73" s="843"/>
      <c r="E73" s="844"/>
      <c r="F73" s="845"/>
      <c r="G73" s="846"/>
      <c r="H73" s="516"/>
      <c r="I73" s="517"/>
      <c r="J73" s="357"/>
      <c r="K73" s="357"/>
    </row>
    <row r="74" spans="1:11" ht="12" customHeight="1">
      <c r="A74" s="860"/>
      <c r="B74" s="888"/>
      <c r="C74" s="889"/>
      <c r="D74" s="843" t="s">
        <v>235</v>
      </c>
      <c r="E74" s="851">
        <f>SUM(E75:E86)</f>
        <v>18287</v>
      </c>
      <c r="F74" s="861">
        <f>SUM(F75:F86)</f>
        <v>17607</v>
      </c>
      <c r="G74" s="851">
        <f>SUM(G75:G86)</f>
        <v>16187</v>
      </c>
      <c r="H74" s="594">
        <f t="shared" ref="H74:H86" si="11">G74/E74*100</f>
        <v>88.516432438344182</v>
      </c>
      <c r="I74" s="613">
        <f t="shared" ref="I74:I86" si="12">G74/F74*100</f>
        <v>91.935025841994673</v>
      </c>
      <c r="J74" s="357"/>
      <c r="K74" s="357"/>
    </row>
    <row r="75" spans="1:11" ht="12.75" customHeight="1">
      <c r="A75" s="873"/>
      <c r="B75" s="890">
        <v>911</v>
      </c>
      <c r="C75" s="874"/>
      <c r="D75" s="852" t="s">
        <v>215</v>
      </c>
      <c r="E75" s="853">
        <v>2200</v>
      </c>
      <c r="F75" s="854">
        <v>657</v>
      </c>
      <c r="G75" s="855">
        <v>651</v>
      </c>
      <c r="H75" s="599">
        <f t="shared" si="11"/>
        <v>29.59090909090909</v>
      </c>
      <c r="I75" s="595">
        <f t="shared" si="12"/>
        <v>99.086757990867582</v>
      </c>
      <c r="J75" s="357"/>
      <c r="K75" s="357"/>
    </row>
    <row r="76" spans="1:11" ht="12" customHeight="1">
      <c r="A76" s="873"/>
      <c r="B76" s="890">
        <v>911</v>
      </c>
      <c r="C76" s="874"/>
      <c r="D76" s="852" t="s">
        <v>163</v>
      </c>
      <c r="E76" s="853">
        <v>300</v>
      </c>
      <c r="F76" s="854">
        <v>223.7</v>
      </c>
      <c r="G76" s="855">
        <v>177</v>
      </c>
      <c r="H76" s="599">
        <f t="shared" si="11"/>
        <v>59</v>
      </c>
      <c r="I76" s="595">
        <f t="shared" si="12"/>
        <v>79.123826553419761</v>
      </c>
      <c r="J76" s="357"/>
      <c r="K76" s="357"/>
    </row>
    <row r="77" spans="1:11" ht="13.5" customHeight="1">
      <c r="A77" s="873"/>
      <c r="B77" s="890">
        <v>911</v>
      </c>
      <c r="C77" s="874"/>
      <c r="D77" s="852" t="s">
        <v>544</v>
      </c>
      <c r="E77" s="853">
        <v>0</v>
      </c>
      <c r="F77" s="854">
        <v>0</v>
      </c>
      <c r="G77" s="855">
        <v>0</v>
      </c>
      <c r="H77" s="599">
        <v>0</v>
      </c>
      <c r="I77" s="595">
        <v>0</v>
      </c>
      <c r="J77" s="357"/>
      <c r="K77" s="357"/>
    </row>
    <row r="78" spans="1:11" ht="11.25" customHeight="1">
      <c r="A78" s="873"/>
      <c r="B78" s="890">
        <v>911</v>
      </c>
      <c r="C78" s="874"/>
      <c r="D78" s="852" t="s">
        <v>164</v>
      </c>
      <c r="E78" s="853">
        <v>400</v>
      </c>
      <c r="F78" s="854">
        <v>8</v>
      </c>
      <c r="G78" s="855">
        <v>7</v>
      </c>
      <c r="H78" s="599">
        <f t="shared" si="11"/>
        <v>1.7500000000000002</v>
      </c>
      <c r="I78" s="595">
        <f t="shared" si="12"/>
        <v>87.5</v>
      </c>
      <c r="J78" s="357"/>
      <c r="K78" s="357"/>
    </row>
    <row r="79" spans="1:11">
      <c r="A79" s="873"/>
      <c r="B79" s="890"/>
      <c r="C79" s="874"/>
      <c r="D79" s="891" t="s">
        <v>581</v>
      </c>
      <c r="E79" s="853">
        <v>0</v>
      </c>
      <c r="F79" s="854">
        <v>15231.7</v>
      </c>
      <c r="G79" s="855">
        <v>14281</v>
      </c>
      <c r="H79" s="599">
        <v>0</v>
      </c>
      <c r="I79" s="595">
        <f t="shared" si="12"/>
        <v>93.758411733424367</v>
      </c>
      <c r="J79" s="357"/>
      <c r="K79" s="357"/>
    </row>
    <row r="80" spans="1:11">
      <c r="A80" s="860"/>
      <c r="B80" s="892" t="s">
        <v>291</v>
      </c>
      <c r="C80" s="850"/>
      <c r="D80" s="875" t="s">
        <v>142</v>
      </c>
      <c r="E80" s="853">
        <v>9100</v>
      </c>
      <c r="F80" s="854">
        <v>100.3</v>
      </c>
      <c r="G80" s="855">
        <v>67</v>
      </c>
      <c r="H80" s="599">
        <f t="shared" si="11"/>
        <v>0.73626373626373631</v>
      </c>
      <c r="I80" s="595">
        <f t="shared" si="12"/>
        <v>66.799601196410777</v>
      </c>
      <c r="J80" s="357"/>
      <c r="K80" s="357"/>
    </row>
    <row r="81" spans="1:11">
      <c r="A81" s="860"/>
      <c r="B81" s="892" t="s">
        <v>406</v>
      </c>
      <c r="C81" s="893" t="s">
        <v>292</v>
      </c>
      <c r="D81" s="875" t="s">
        <v>142</v>
      </c>
      <c r="E81" s="853">
        <v>500</v>
      </c>
      <c r="F81" s="854">
        <v>0</v>
      </c>
      <c r="G81" s="855">
        <v>0</v>
      </c>
      <c r="H81" s="599">
        <f t="shared" si="11"/>
        <v>0</v>
      </c>
      <c r="I81" s="595">
        <v>0</v>
      </c>
      <c r="J81" s="357"/>
      <c r="K81" s="357"/>
    </row>
    <row r="82" spans="1:11">
      <c r="A82" s="860"/>
      <c r="B82" s="892" t="s">
        <v>407</v>
      </c>
      <c r="C82" s="893" t="s">
        <v>293</v>
      </c>
      <c r="D82" s="875" t="s">
        <v>142</v>
      </c>
      <c r="E82" s="853">
        <v>750</v>
      </c>
      <c r="F82" s="854">
        <v>0</v>
      </c>
      <c r="G82" s="855">
        <v>0</v>
      </c>
      <c r="H82" s="599">
        <f t="shared" si="11"/>
        <v>0</v>
      </c>
      <c r="I82" s="595">
        <v>0</v>
      </c>
      <c r="J82" s="357"/>
      <c r="K82" s="357"/>
    </row>
    <row r="83" spans="1:11" ht="12.75" customHeight="1">
      <c r="A83" s="860"/>
      <c r="B83" s="892" t="s">
        <v>408</v>
      </c>
      <c r="C83" s="893" t="s">
        <v>294</v>
      </c>
      <c r="D83" s="875" t="s">
        <v>142</v>
      </c>
      <c r="E83" s="853">
        <v>4000</v>
      </c>
      <c r="F83" s="854">
        <v>0</v>
      </c>
      <c r="G83" s="855">
        <v>0</v>
      </c>
      <c r="H83" s="599">
        <f t="shared" si="11"/>
        <v>0</v>
      </c>
      <c r="I83" s="595">
        <v>0</v>
      </c>
      <c r="J83" s="357"/>
      <c r="K83" s="357"/>
    </row>
    <row r="84" spans="1:11" ht="12.75" customHeight="1">
      <c r="A84" s="860"/>
      <c r="B84" s="892" t="s">
        <v>291</v>
      </c>
      <c r="C84" s="850"/>
      <c r="D84" s="875" t="s">
        <v>295</v>
      </c>
      <c r="E84" s="853">
        <v>300</v>
      </c>
      <c r="F84" s="854">
        <v>949.3</v>
      </c>
      <c r="G84" s="855">
        <v>588</v>
      </c>
      <c r="H84" s="599">
        <f t="shared" si="11"/>
        <v>196</v>
      </c>
      <c r="I84" s="595">
        <f t="shared" si="12"/>
        <v>61.940377119983147</v>
      </c>
      <c r="J84" s="357"/>
      <c r="K84" s="357"/>
    </row>
    <row r="85" spans="1:11" ht="12.75" customHeight="1">
      <c r="A85" s="860"/>
      <c r="B85" s="892" t="s">
        <v>291</v>
      </c>
      <c r="C85" s="850"/>
      <c r="D85" s="852" t="s">
        <v>251</v>
      </c>
      <c r="E85" s="853">
        <v>500</v>
      </c>
      <c r="F85" s="854">
        <v>200</v>
      </c>
      <c r="G85" s="855">
        <v>198</v>
      </c>
      <c r="H85" s="599">
        <f t="shared" si="11"/>
        <v>39.6</v>
      </c>
      <c r="I85" s="595">
        <f t="shared" si="12"/>
        <v>99</v>
      </c>
      <c r="J85" s="357"/>
      <c r="K85" s="357"/>
    </row>
    <row r="86" spans="1:11" ht="12.75" customHeight="1" thickBot="1">
      <c r="A86" s="894"/>
      <c r="B86" s="895" t="s">
        <v>291</v>
      </c>
      <c r="C86" s="896" t="s">
        <v>296</v>
      </c>
      <c r="D86" s="897" t="s">
        <v>252</v>
      </c>
      <c r="E86" s="898">
        <v>237</v>
      </c>
      <c r="F86" s="899">
        <v>237</v>
      </c>
      <c r="G86" s="900">
        <v>218</v>
      </c>
      <c r="H86" s="901">
        <f t="shared" si="11"/>
        <v>91.983122362869196</v>
      </c>
      <c r="I86" s="902">
        <f t="shared" si="12"/>
        <v>91.983122362869196</v>
      </c>
      <c r="J86" s="357"/>
      <c r="K86" s="357"/>
    </row>
    <row r="87" spans="1:11" ht="12.75" customHeight="1">
      <c r="A87" s="1251"/>
      <c r="B87" s="1251"/>
      <c r="C87" s="1252"/>
      <c r="D87" s="1238"/>
      <c r="E87" s="1239"/>
      <c r="F87" s="1240"/>
      <c r="G87" s="1241"/>
      <c r="H87" s="911"/>
      <c r="I87" s="911"/>
      <c r="J87" s="357"/>
      <c r="K87" s="357"/>
    </row>
    <row r="88" spans="1:11" ht="12.75" customHeight="1">
      <c r="A88" s="1251"/>
      <c r="B88" s="1251"/>
      <c r="C88" s="1252"/>
      <c r="D88" s="1238"/>
      <c r="E88" s="1239"/>
      <c r="F88" s="1240"/>
      <c r="G88" s="1241"/>
      <c r="H88" s="911"/>
      <c r="I88" s="911"/>
      <c r="J88" s="357"/>
      <c r="K88" s="357"/>
    </row>
    <row r="89" spans="1:11" ht="12.75" customHeight="1">
      <c r="A89" s="1251"/>
      <c r="B89" s="1251"/>
      <c r="C89" s="1252"/>
      <c r="D89" s="1238"/>
      <c r="E89" s="1239"/>
      <c r="F89" s="1240"/>
      <c r="G89" s="1241"/>
      <c r="H89" s="911"/>
      <c r="I89" s="911"/>
      <c r="J89" s="357"/>
      <c r="K89" s="357"/>
    </row>
    <row r="90" spans="1:11" ht="12.75" customHeight="1">
      <c r="A90" s="1251"/>
      <c r="B90" s="1251"/>
      <c r="C90" s="1252"/>
      <c r="D90" s="1238"/>
      <c r="E90" s="1239"/>
      <c r="F90" s="1240"/>
      <c r="G90" s="1241"/>
      <c r="H90" s="911"/>
      <c r="I90" s="911"/>
      <c r="J90" s="357"/>
      <c r="K90" s="357"/>
    </row>
    <row r="91" spans="1:11" ht="12.75" customHeight="1">
      <c r="A91" s="1251"/>
      <c r="B91" s="1251"/>
      <c r="C91" s="1252"/>
      <c r="D91" s="1238"/>
      <c r="E91" s="1239"/>
      <c r="F91" s="1240"/>
      <c r="G91" s="1241"/>
      <c r="H91" s="911"/>
      <c r="I91" s="911"/>
      <c r="J91" s="357"/>
      <c r="K91" s="357"/>
    </row>
    <row r="92" spans="1:11" ht="12.75" customHeight="1">
      <c r="A92" s="1251"/>
      <c r="B92" s="1251"/>
      <c r="C92" s="1252"/>
      <c r="D92" s="1238"/>
      <c r="E92" s="1239"/>
      <c r="F92" s="1240"/>
      <c r="G92" s="1241"/>
      <c r="H92" s="911"/>
      <c r="I92" s="911"/>
      <c r="J92" s="357"/>
      <c r="K92" s="357"/>
    </row>
    <row r="93" spans="1:11" ht="12.75" customHeight="1">
      <c r="A93" s="1251"/>
      <c r="B93" s="1251"/>
      <c r="C93" s="1252"/>
      <c r="D93" s="1238"/>
      <c r="E93" s="1239"/>
      <c r="F93" s="1240"/>
      <c r="G93" s="1241"/>
      <c r="H93" s="911"/>
      <c r="I93" s="911"/>
      <c r="J93" s="357"/>
      <c r="K93" s="357"/>
    </row>
    <row r="94" spans="1:11" ht="12.75" customHeight="1">
      <c r="A94" s="1251"/>
      <c r="B94" s="1251"/>
      <c r="C94" s="1252"/>
      <c r="D94" s="1238"/>
      <c r="E94" s="1239"/>
      <c r="F94" s="1240"/>
      <c r="G94" s="1241"/>
      <c r="H94" s="911"/>
      <c r="I94" s="911"/>
      <c r="J94" s="357"/>
      <c r="K94" s="357"/>
    </row>
    <row r="95" spans="1:11" ht="12.75" customHeight="1">
      <c r="A95" s="1251"/>
      <c r="B95" s="1251"/>
      <c r="C95" s="1252"/>
      <c r="D95" s="1238"/>
      <c r="E95" s="1239"/>
      <c r="F95" s="1240"/>
      <c r="G95" s="1241"/>
      <c r="H95" s="911"/>
      <c r="I95" s="911"/>
      <c r="J95" s="357"/>
      <c r="K95" s="357"/>
    </row>
    <row r="96" spans="1:11" ht="12.75" customHeight="1">
      <c r="A96" s="1251"/>
      <c r="B96" s="1251"/>
      <c r="C96" s="1252"/>
      <c r="D96" s="1238"/>
      <c r="E96" s="1239"/>
      <c r="F96" s="1240"/>
      <c r="G96" s="1241"/>
      <c r="H96" s="911"/>
      <c r="I96" s="911"/>
      <c r="J96" s="357"/>
      <c r="K96" s="357"/>
    </row>
    <row r="97" spans="1:11" ht="12.75" customHeight="1">
      <c r="A97" s="1251"/>
      <c r="B97" s="1251"/>
      <c r="C97" s="1252"/>
      <c r="D97" s="1238"/>
      <c r="E97" s="1239"/>
      <c r="F97" s="1240"/>
      <c r="G97" s="1241"/>
      <c r="H97" s="911"/>
      <c r="I97" s="911"/>
      <c r="J97" s="357"/>
      <c r="K97" s="357"/>
    </row>
    <row r="98" spans="1:11" ht="12.75" customHeight="1">
      <c r="A98" s="1251"/>
      <c r="B98" s="1251"/>
      <c r="C98" s="1252"/>
      <c r="D98" s="1238"/>
      <c r="E98" s="1239"/>
      <c r="F98" s="1240"/>
      <c r="G98" s="1241"/>
      <c r="H98" s="911"/>
      <c r="I98" s="911"/>
      <c r="J98" s="357"/>
      <c r="K98" s="357"/>
    </row>
    <row r="99" spans="1:11" ht="12.75" customHeight="1">
      <c r="A99" s="1251"/>
      <c r="B99" s="1251"/>
      <c r="C99" s="1252"/>
      <c r="D99" s="1238"/>
      <c r="E99" s="1239"/>
      <c r="F99" s="1240"/>
      <c r="G99" s="1241"/>
      <c r="H99" s="911"/>
      <c r="I99" s="911"/>
      <c r="J99" s="357"/>
      <c r="K99" s="357"/>
    </row>
    <row r="100" spans="1:11" ht="12.75" customHeight="1">
      <c r="A100" s="1251"/>
      <c r="B100" s="1251"/>
      <c r="C100" s="1252"/>
      <c r="D100" s="1238"/>
      <c r="E100" s="1239"/>
      <c r="F100" s="1240"/>
      <c r="G100" s="1241"/>
      <c r="H100" s="911"/>
      <c r="I100" s="911"/>
      <c r="J100" s="357"/>
      <c r="K100" s="357"/>
    </row>
    <row r="101" spans="1:11" ht="12.75" customHeight="1">
      <c r="A101" s="1251"/>
      <c r="B101" s="1251"/>
      <c r="C101" s="1252"/>
      <c r="D101" s="1238"/>
      <c r="E101" s="1239"/>
      <c r="F101" s="1240"/>
      <c r="G101" s="1241"/>
      <c r="H101" s="911"/>
      <c r="I101" s="911"/>
      <c r="J101" s="357"/>
      <c r="K101" s="357"/>
    </row>
    <row r="102" spans="1:11" ht="12.75" customHeight="1">
      <c r="A102" s="1251"/>
      <c r="B102" s="1251"/>
      <c r="C102" s="1252"/>
      <c r="D102" s="1238"/>
      <c r="E102" s="1239"/>
      <c r="F102" s="1240"/>
      <c r="G102" s="1241"/>
      <c r="H102" s="911"/>
      <c r="I102" s="911"/>
      <c r="J102" s="357"/>
      <c r="K102" s="357"/>
    </row>
    <row r="103" spans="1:11" ht="12.75" customHeight="1">
      <c r="A103" s="1251"/>
      <c r="B103" s="1251"/>
      <c r="C103" s="1252"/>
      <c r="D103" s="1238"/>
      <c r="E103" s="1239"/>
      <c r="F103" s="1240"/>
      <c r="G103" s="1241"/>
      <c r="H103" s="911"/>
      <c r="I103" s="911"/>
      <c r="J103" s="357"/>
      <c r="K103" s="357"/>
    </row>
    <row r="104" spans="1:11" ht="12.75" customHeight="1">
      <c r="A104" s="1251"/>
      <c r="B104" s="1251"/>
      <c r="C104" s="1252"/>
      <c r="D104" s="1238"/>
      <c r="E104" s="1239"/>
      <c r="F104" s="1240"/>
      <c r="G104" s="1241"/>
      <c r="H104" s="911"/>
      <c r="I104" s="911"/>
      <c r="J104" s="357"/>
      <c r="K104" s="357"/>
    </row>
    <row r="105" spans="1:11" ht="12.75" customHeight="1">
      <c r="A105" s="1251"/>
      <c r="B105" s="1251"/>
      <c r="C105" s="1252"/>
      <c r="D105" s="1238"/>
      <c r="E105" s="1239"/>
      <c r="F105" s="1240"/>
      <c r="G105" s="1241"/>
      <c r="H105" s="911"/>
      <c r="I105" s="911"/>
      <c r="J105" s="357"/>
      <c r="K105" s="357"/>
    </row>
    <row r="106" spans="1:11" ht="12.75" customHeight="1">
      <c r="A106" s="357"/>
      <c r="B106" s="357"/>
      <c r="C106" s="357"/>
      <c r="D106" s="357"/>
      <c r="E106" s="357"/>
      <c r="F106" s="357"/>
      <c r="G106" s="903"/>
      <c r="H106" s="357"/>
      <c r="I106" s="357"/>
      <c r="J106" s="357"/>
      <c r="K106" s="357"/>
    </row>
    <row r="107" spans="1:11" ht="12.75" customHeight="1">
      <c r="A107" s="357"/>
      <c r="B107" s="357"/>
      <c r="C107" s="357"/>
      <c r="D107" s="357"/>
      <c r="E107" s="357"/>
      <c r="F107" s="357"/>
      <c r="G107" s="903"/>
      <c r="H107" s="357"/>
      <c r="I107" s="357"/>
      <c r="J107" s="357"/>
      <c r="K107" s="357"/>
    </row>
    <row r="108" spans="1:11" ht="12.75" customHeight="1">
      <c r="A108" s="357"/>
      <c r="B108" s="357"/>
      <c r="C108" s="357"/>
      <c r="D108" s="357"/>
      <c r="E108" s="357"/>
      <c r="F108" s="357"/>
      <c r="G108" s="903"/>
      <c r="H108" s="357"/>
      <c r="I108" s="357"/>
      <c r="J108" s="357"/>
      <c r="K108" s="357"/>
    </row>
    <row r="109" spans="1:11" ht="12.75" customHeight="1">
      <c r="A109" s="357"/>
      <c r="B109" s="357"/>
      <c r="C109" s="357"/>
      <c r="D109" s="357"/>
      <c r="E109" s="357"/>
      <c r="F109" s="357"/>
      <c r="G109" s="903"/>
      <c r="H109" s="357"/>
      <c r="I109" s="357"/>
      <c r="J109" s="357"/>
      <c r="K109" s="357"/>
    </row>
    <row r="110" spans="1:11" ht="12.75" customHeight="1">
      <c r="A110" s="357"/>
      <c r="B110" s="357"/>
      <c r="C110" s="357" t="s">
        <v>160</v>
      </c>
      <c r="D110" s="357"/>
      <c r="E110" s="357"/>
      <c r="F110" s="357"/>
      <c r="G110" s="903"/>
      <c r="H110" s="357"/>
      <c r="I110" s="357"/>
      <c r="J110" s="357"/>
      <c r="K110" s="357"/>
    </row>
    <row r="111" spans="1:11" ht="12.75" customHeight="1">
      <c r="A111" s="357"/>
      <c r="B111" s="357"/>
      <c r="C111" s="357"/>
      <c r="D111" s="357"/>
      <c r="E111" s="357"/>
      <c r="F111" s="357"/>
      <c r="G111" s="903"/>
      <c r="H111" s="357"/>
      <c r="I111" s="357"/>
      <c r="J111" s="357"/>
      <c r="K111" s="357"/>
    </row>
    <row r="112" spans="1:11" ht="12.75" customHeight="1">
      <c r="A112" s="357"/>
      <c r="B112" s="357"/>
      <c r="C112" s="357"/>
      <c r="D112" s="357"/>
      <c r="E112" s="357"/>
      <c r="F112" s="357"/>
      <c r="G112" s="903"/>
      <c r="H112" s="357"/>
      <c r="I112" s="357"/>
      <c r="J112" s="357"/>
      <c r="K112" s="357"/>
    </row>
    <row r="113" spans="1:11" ht="12.75" customHeight="1">
      <c r="A113" s="904"/>
      <c r="B113" s="905"/>
      <c r="C113" s="906"/>
      <c r="D113" s="907"/>
      <c r="E113" s="908"/>
      <c r="F113" s="909"/>
      <c r="G113" s="729"/>
      <c r="H113" s="910"/>
      <c r="I113" s="911"/>
      <c r="J113" s="357"/>
      <c r="K113" s="357"/>
    </row>
    <row r="114" spans="1:11" ht="12.75" customHeight="1" thickBot="1">
      <c r="A114" s="809"/>
      <c r="B114" s="809"/>
      <c r="C114" s="809"/>
      <c r="D114" s="809"/>
      <c r="E114" s="810"/>
      <c r="F114" s="809"/>
      <c r="G114" s="809"/>
      <c r="H114" s="809"/>
      <c r="I114" s="811" t="s">
        <v>625</v>
      </c>
      <c r="J114" s="357"/>
      <c r="K114" s="357"/>
    </row>
    <row r="115" spans="1:11" ht="12.75" customHeight="1">
      <c r="A115" s="812" t="s">
        <v>6</v>
      </c>
      <c r="B115" s="813" t="s">
        <v>7</v>
      </c>
      <c r="C115" s="814" t="s">
        <v>8</v>
      </c>
      <c r="D115" s="815"/>
      <c r="E115" s="814" t="s">
        <v>9</v>
      </c>
      <c r="F115" s="813" t="s">
        <v>10</v>
      </c>
      <c r="G115" s="816" t="s">
        <v>11</v>
      </c>
      <c r="H115" s="817" t="s">
        <v>12</v>
      </c>
      <c r="I115" s="818" t="s">
        <v>12</v>
      </c>
      <c r="J115" s="357"/>
      <c r="K115" s="357"/>
    </row>
    <row r="116" spans="1:11" ht="12.75" customHeight="1">
      <c r="A116" s="819" t="s">
        <v>13</v>
      </c>
      <c r="B116" s="820" t="s">
        <v>14</v>
      </c>
      <c r="C116" s="821" t="s">
        <v>15</v>
      </c>
      <c r="D116" s="822" t="s">
        <v>16</v>
      </c>
      <c r="E116" s="823" t="s">
        <v>17</v>
      </c>
      <c r="F116" s="824" t="s">
        <v>18</v>
      </c>
      <c r="G116" s="825" t="s">
        <v>561</v>
      </c>
      <c r="H116" s="824" t="s">
        <v>19</v>
      </c>
      <c r="I116" s="826" t="s">
        <v>20</v>
      </c>
      <c r="J116" s="357"/>
      <c r="K116" s="357"/>
    </row>
    <row r="117" spans="1:11" ht="12.75" customHeight="1" thickBot="1">
      <c r="A117" s="827" t="s">
        <v>21</v>
      </c>
      <c r="B117" s="828" t="s">
        <v>22</v>
      </c>
      <c r="C117" s="829"/>
      <c r="D117" s="830"/>
      <c r="E117" s="831" t="s">
        <v>284</v>
      </c>
      <c r="F117" s="832" t="s">
        <v>284</v>
      </c>
      <c r="G117" s="833"/>
      <c r="H117" s="834"/>
      <c r="I117" s="835"/>
      <c r="J117" s="357"/>
      <c r="K117" s="357"/>
    </row>
    <row r="118" spans="1:11" ht="12.75" customHeight="1">
      <c r="A118" s="912"/>
      <c r="B118" s="913"/>
      <c r="C118" s="884" t="s">
        <v>300</v>
      </c>
      <c r="D118" s="913"/>
      <c r="E118" s="914">
        <f>E120</f>
        <v>46325</v>
      </c>
      <c r="F118" s="915">
        <f t="shared" ref="F118" si="13">F120</f>
        <v>48054.6</v>
      </c>
      <c r="G118" s="846">
        <f>G120</f>
        <v>43922</v>
      </c>
      <c r="H118" s="516">
        <f t="shared" ref="H118:H149" si="14">G118/E118*100</f>
        <v>94.812736103615762</v>
      </c>
      <c r="I118" s="517">
        <f t="shared" ref="I118:I149" si="15">G118/F118*100</f>
        <v>91.400198940372007</v>
      </c>
      <c r="J118" s="357"/>
      <c r="K118" s="357"/>
    </row>
    <row r="119" spans="1:11" ht="12.75" customHeight="1">
      <c r="A119" s="912"/>
      <c r="B119" s="913"/>
      <c r="C119" s="884"/>
      <c r="D119" s="913"/>
      <c r="E119" s="914"/>
      <c r="F119" s="915"/>
      <c r="G119" s="916"/>
      <c r="H119" s="516"/>
      <c r="I119" s="517"/>
      <c r="J119" s="357"/>
      <c r="K119" s="357"/>
    </row>
    <row r="120" spans="1:11" ht="12.75" customHeight="1">
      <c r="A120" s="917"/>
      <c r="B120" s="918"/>
      <c r="C120" s="919"/>
      <c r="D120" s="843" t="s">
        <v>235</v>
      </c>
      <c r="E120" s="920">
        <f>SUM(E121:E147)</f>
        <v>46325</v>
      </c>
      <c r="F120" s="921">
        <f>SUM(F121:F147)</f>
        <v>48054.6</v>
      </c>
      <c r="G120" s="921">
        <f>SUM(G121:G147)</f>
        <v>43922</v>
      </c>
      <c r="H120" s="594">
        <f t="shared" si="14"/>
        <v>94.812736103615762</v>
      </c>
      <c r="I120" s="613">
        <f t="shared" si="15"/>
        <v>91.400198940372007</v>
      </c>
      <c r="J120" s="357"/>
      <c r="K120" s="357"/>
    </row>
    <row r="121" spans="1:11" ht="12.75" customHeight="1">
      <c r="A121" s="917"/>
      <c r="B121" s="922"/>
      <c r="C121" s="923" t="s">
        <v>160</v>
      </c>
      <c r="D121" s="871" t="s">
        <v>253</v>
      </c>
      <c r="E121" s="853">
        <v>15</v>
      </c>
      <c r="F121" s="924">
        <v>15</v>
      </c>
      <c r="G121" s="872">
        <v>14</v>
      </c>
      <c r="H121" s="599">
        <f t="shared" si="14"/>
        <v>93.333333333333329</v>
      </c>
      <c r="I121" s="595">
        <f t="shared" si="15"/>
        <v>93.333333333333329</v>
      </c>
      <c r="J121" s="357"/>
      <c r="K121" s="357"/>
    </row>
    <row r="122" spans="1:11" ht="12.75" customHeight="1">
      <c r="A122" s="917"/>
      <c r="B122" s="922"/>
      <c r="C122" s="923" t="s">
        <v>160</v>
      </c>
      <c r="D122" s="871" t="s">
        <v>161</v>
      </c>
      <c r="E122" s="853">
        <v>300</v>
      </c>
      <c r="F122" s="924">
        <v>300</v>
      </c>
      <c r="G122" s="872">
        <v>132</v>
      </c>
      <c r="H122" s="599">
        <f t="shared" si="14"/>
        <v>44</v>
      </c>
      <c r="I122" s="595">
        <f t="shared" si="15"/>
        <v>44</v>
      </c>
      <c r="J122" s="357"/>
      <c r="K122" s="357"/>
    </row>
    <row r="123" spans="1:11" ht="12.75" customHeight="1">
      <c r="A123" s="917"/>
      <c r="B123" s="922"/>
      <c r="C123" s="923" t="s">
        <v>160</v>
      </c>
      <c r="D123" s="871" t="s">
        <v>215</v>
      </c>
      <c r="E123" s="853">
        <v>550</v>
      </c>
      <c r="F123" s="924">
        <v>1085</v>
      </c>
      <c r="G123" s="872">
        <v>902</v>
      </c>
      <c r="H123" s="599">
        <f t="shared" si="14"/>
        <v>164</v>
      </c>
      <c r="I123" s="595">
        <f t="shared" si="15"/>
        <v>83.133640552995388</v>
      </c>
      <c r="J123" s="357"/>
      <c r="K123" s="357"/>
    </row>
    <row r="124" spans="1:11" ht="12.75" customHeight="1">
      <c r="A124" s="917"/>
      <c r="B124" s="922"/>
      <c r="C124" s="923"/>
      <c r="D124" s="871" t="s">
        <v>216</v>
      </c>
      <c r="E124" s="853">
        <v>3500</v>
      </c>
      <c r="F124" s="924">
        <v>3580</v>
      </c>
      <c r="G124" s="872">
        <v>3215</v>
      </c>
      <c r="H124" s="599">
        <f t="shared" si="14"/>
        <v>91.857142857142861</v>
      </c>
      <c r="I124" s="595">
        <f t="shared" si="15"/>
        <v>89.80446927374301</v>
      </c>
      <c r="J124" s="357"/>
      <c r="K124" s="357"/>
    </row>
    <row r="125" spans="1:11" ht="12.75" customHeight="1">
      <c r="A125" s="917"/>
      <c r="B125" s="922"/>
      <c r="C125" s="923"/>
      <c r="D125" s="871" t="s">
        <v>254</v>
      </c>
      <c r="E125" s="853">
        <v>1</v>
      </c>
      <c r="F125" s="924">
        <v>1</v>
      </c>
      <c r="G125" s="872">
        <v>0</v>
      </c>
      <c r="H125" s="599">
        <f t="shared" si="14"/>
        <v>0</v>
      </c>
      <c r="I125" s="595">
        <f t="shared" si="15"/>
        <v>0</v>
      </c>
      <c r="J125" s="357"/>
      <c r="K125" s="357"/>
    </row>
    <row r="126" spans="1:11" ht="12.75" customHeight="1">
      <c r="A126" s="917"/>
      <c r="B126" s="922"/>
      <c r="C126" s="923"/>
      <c r="D126" s="871" t="s">
        <v>255</v>
      </c>
      <c r="E126" s="853">
        <v>650</v>
      </c>
      <c r="F126" s="924">
        <v>810</v>
      </c>
      <c r="G126" s="872">
        <v>782</v>
      </c>
      <c r="H126" s="599">
        <f t="shared" si="14"/>
        <v>120.30769230769232</v>
      </c>
      <c r="I126" s="595">
        <f t="shared" si="15"/>
        <v>96.543209876543216</v>
      </c>
      <c r="J126" s="357"/>
      <c r="K126" s="357"/>
    </row>
    <row r="127" spans="1:11" ht="12.75" customHeight="1">
      <c r="A127" s="917"/>
      <c r="B127" s="922"/>
      <c r="C127" s="923"/>
      <c r="D127" s="871" t="s">
        <v>545</v>
      </c>
      <c r="E127" s="853">
        <v>450</v>
      </c>
      <c r="F127" s="924">
        <v>450</v>
      </c>
      <c r="G127" s="872">
        <v>317</v>
      </c>
      <c r="H127" s="599">
        <f t="shared" si="14"/>
        <v>70.444444444444443</v>
      </c>
      <c r="I127" s="595">
        <f t="shared" si="15"/>
        <v>70.444444444444443</v>
      </c>
      <c r="J127" s="357"/>
      <c r="K127" s="357"/>
    </row>
    <row r="128" spans="1:11" ht="12.75" customHeight="1">
      <c r="A128" s="917"/>
      <c r="B128" s="922"/>
      <c r="C128" s="923"/>
      <c r="D128" s="871" t="s">
        <v>256</v>
      </c>
      <c r="E128" s="853">
        <v>3700</v>
      </c>
      <c r="F128" s="924">
        <v>3700</v>
      </c>
      <c r="G128" s="872">
        <v>3314</v>
      </c>
      <c r="H128" s="599">
        <f t="shared" si="14"/>
        <v>89.567567567567565</v>
      </c>
      <c r="I128" s="595">
        <f t="shared" si="15"/>
        <v>89.567567567567565</v>
      </c>
      <c r="J128" s="357"/>
      <c r="K128" s="357"/>
    </row>
    <row r="129" spans="1:11" ht="12.75" customHeight="1">
      <c r="A129" s="917"/>
      <c r="B129" s="922"/>
      <c r="C129" s="923"/>
      <c r="D129" s="871" t="s">
        <v>221</v>
      </c>
      <c r="E129" s="853">
        <v>4600</v>
      </c>
      <c r="F129" s="924">
        <v>4600</v>
      </c>
      <c r="G129" s="872">
        <v>3700</v>
      </c>
      <c r="H129" s="599">
        <f t="shared" si="14"/>
        <v>80.434782608695656</v>
      </c>
      <c r="I129" s="595">
        <f t="shared" si="15"/>
        <v>80.434782608695656</v>
      </c>
      <c r="J129" s="357"/>
      <c r="K129" s="357"/>
    </row>
    <row r="130" spans="1:11" ht="12.75" customHeight="1">
      <c r="A130" s="917"/>
      <c r="B130" s="922"/>
      <c r="C130" s="923"/>
      <c r="D130" s="871" t="s">
        <v>257</v>
      </c>
      <c r="E130" s="853">
        <v>400</v>
      </c>
      <c r="F130" s="924">
        <v>400</v>
      </c>
      <c r="G130" s="872">
        <v>312</v>
      </c>
      <c r="H130" s="599">
        <f t="shared" si="14"/>
        <v>78</v>
      </c>
      <c r="I130" s="595">
        <f t="shared" si="15"/>
        <v>78</v>
      </c>
      <c r="J130" s="357"/>
      <c r="K130" s="357"/>
    </row>
    <row r="131" spans="1:11" ht="12.75" customHeight="1">
      <c r="A131" s="917"/>
      <c r="B131" s="922"/>
      <c r="C131" s="923"/>
      <c r="D131" s="925" t="s">
        <v>258</v>
      </c>
      <c r="E131" s="853">
        <v>1800</v>
      </c>
      <c r="F131" s="924">
        <v>2150</v>
      </c>
      <c r="G131" s="872">
        <v>2078</v>
      </c>
      <c r="H131" s="599">
        <f t="shared" si="14"/>
        <v>115.44444444444444</v>
      </c>
      <c r="I131" s="595">
        <f t="shared" si="15"/>
        <v>96.651162790697668</v>
      </c>
      <c r="J131" s="357"/>
      <c r="K131" s="357"/>
    </row>
    <row r="132" spans="1:11" ht="12.75" customHeight="1">
      <c r="A132" s="917"/>
      <c r="B132" s="922"/>
      <c r="C132" s="923"/>
      <c r="D132" s="871" t="s">
        <v>259</v>
      </c>
      <c r="E132" s="853">
        <v>1500</v>
      </c>
      <c r="F132" s="924">
        <v>1500</v>
      </c>
      <c r="G132" s="872">
        <v>1136</v>
      </c>
      <c r="H132" s="599">
        <f t="shared" si="14"/>
        <v>75.733333333333334</v>
      </c>
      <c r="I132" s="595">
        <f t="shared" si="15"/>
        <v>75.733333333333334</v>
      </c>
      <c r="J132" s="357"/>
      <c r="K132" s="357"/>
    </row>
    <row r="133" spans="1:11" ht="12.75" customHeight="1">
      <c r="A133" s="917"/>
      <c r="B133" s="922"/>
      <c r="C133" s="923"/>
      <c r="D133" s="871" t="s">
        <v>145</v>
      </c>
      <c r="E133" s="853">
        <v>220</v>
      </c>
      <c r="F133" s="924">
        <v>220</v>
      </c>
      <c r="G133" s="872">
        <v>133</v>
      </c>
      <c r="H133" s="599">
        <f t="shared" si="14"/>
        <v>60.454545454545453</v>
      </c>
      <c r="I133" s="595">
        <f t="shared" si="15"/>
        <v>60.454545454545453</v>
      </c>
      <c r="J133" s="357"/>
      <c r="K133" s="357"/>
    </row>
    <row r="134" spans="1:11" ht="12.75" customHeight="1">
      <c r="A134" s="917"/>
      <c r="B134" s="922"/>
      <c r="C134" s="926"/>
      <c r="D134" s="925" t="s">
        <v>217</v>
      </c>
      <c r="E134" s="853">
        <v>1</v>
      </c>
      <c r="F134" s="924">
        <v>1</v>
      </c>
      <c r="G134" s="872">
        <v>0</v>
      </c>
      <c r="H134" s="599">
        <f t="shared" si="14"/>
        <v>0</v>
      </c>
      <c r="I134" s="595">
        <f t="shared" si="15"/>
        <v>0</v>
      </c>
      <c r="J134" s="357"/>
      <c r="K134" s="357"/>
    </row>
    <row r="135" spans="1:11" ht="12.75" customHeight="1">
      <c r="A135" s="917"/>
      <c r="B135" s="922"/>
      <c r="C135" s="927"/>
      <c r="D135" s="871" t="s">
        <v>168</v>
      </c>
      <c r="E135" s="853">
        <v>1000</v>
      </c>
      <c r="F135" s="924">
        <v>2350</v>
      </c>
      <c r="G135" s="872">
        <v>2346</v>
      </c>
      <c r="H135" s="599">
        <f t="shared" si="14"/>
        <v>234.60000000000002</v>
      </c>
      <c r="I135" s="595">
        <f t="shared" si="15"/>
        <v>99.829787234042556</v>
      </c>
      <c r="J135" s="357"/>
      <c r="K135" s="357"/>
    </row>
    <row r="136" spans="1:11" ht="12.75" customHeight="1">
      <c r="A136" s="917"/>
      <c r="B136" s="922"/>
      <c r="C136" s="927"/>
      <c r="D136" s="871" t="s">
        <v>142</v>
      </c>
      <c r="E136" s="853">
        <v>16200</v>
      </c>
      <c r="F136" s="924">
        <v>14223.6</v>
      </c>
      <c r="G136" s="872">
        <v>14138</v>
      </c>
      <c r="H136" s="599">
        <f t="shared" si="14"/>
        <v>87.271604938271608</v>
      </c>
      <c r="I136" s="595">
        <f t="shared" si="15"/>
        <v>99.398183300992713</v>
      </c>
      <c r="J136" s="357"/>
      <c r="K136" s="357"/>
    </row>
    <row r="137" spans="1:11" ht="12.75" customHeight="1">
      <c r="A137" s="917"/>
      <c r="B137" s="922"/>
      <c r="C137" s="927" t="s">
        <v>238</v>
      </c>
      <c r="D137" s="871" t="s">
        <v>260</v>
      </c>
      <c r="E137" s="853">
        <v>2500</v>
      </c>
      <c r="F137" s="924">
        <v>2500</v>
      </c>
      <c r="G137" s="872">
        <v>2059</v>
      </c>
      <c r="H137" s="599">
        <f t="shared" si="14"/>
        <v>82.36</v>
      </c>
      <c r="I137" s="595">
        <f t="shared" si="15"/>
        <v>82.36</v>
      </c>
      <c r="J137" s="357"/>
      <c r="K137" s="357"/>
    </row>
    <row r="138" spans="1:11" ht="12.75" customHeight="1">
      <c r="A138" s="917"/>
      <c r="B138" s="922"/>
      <c r="C138" s="927"/>
      <c r="D138" s="871" t="s">
        <v>218</v>
      </c>
      <c r="E138" s="853">
        <v>8500</v>
      </c>
      <c r="F138" s="924">
        <v>9671</v>
      </c>
      <c r="G138" s="872">
        <v>8973</v>
      </c>
      <c r="H138" s="599">
        <f t="shared" si="14"/>
        <v>105.56470588235294</v>
      </c>
      <c r="I138" s="595">
        <f t="shared" si="15"/>
        <v>92.782545755351052</v>
      </c>
      <c r="J138" s="357"/>
      <c r="K138" s="357"/>
    </row>
    <row r="139" spans="1:11" ht="12.75" customHeight="1">
      <c r="A139" s="917"/>
      <c r="B139" s="922"/>
      <c r="C139" s="927"/>
      <c r="D139" s="871" t="s">
        <v>261</v>
      </c>
      <c r="E139" s="853">
        <v>60</v>
      </c>
      <c r="F139" s="924">
        <v>100</v>
      </c>
      <c r="G139" s="872">
        <v>65</v>
      </c>
      <c r="H139" s="599">
        <f t="shared" si="14"/>
        <v>108.33333333333333</v>
      </c>
      <c r="I139" s="595">
        <f t="shared" si="15"/>
        <v>65</v>
      </c>
      <c r="J139" s="357"/>
      <c r="K139" s="357"/>
    </row>
    <row r="140" spans="1:11" ht="12.75" customHeight="1">
      <c r="A140" s="917"/>
      <c r="B140" s="922"/>
      <c r="C140" s="927"/>
      <c r="D140" s="871" t="s">
        <v>262</v>
      </c>
      <c r="E140" s="853">
        <v>250</v>
      </c>
      <c r="F140" s="924">
        <v>250</v>
      </c>
      <c r="G140" s="872">
        <v>224</v>
      </c>
      <c r="H140" s="599">
        <f t="shared" si="14"/>
        <v>89.600000000000009</v>
      </c>
      <c r="I140" s="595">
        <f t="shared" si="15"/>
        <v>89.600000000000009</v>
      </c>
      <c r="J140" s="357"/>
      <c r="K140" s="357"/>
    </row>
    <row r="141" spans="1:11" ht="15" customHeight="1">
      <c r="A141" s="917"/>
      <c r="B141" s="922"/>
      <c r="C141" s="927"/>
      <c r="D141" s="871" t="s">
        <v>263</v>
      </c>
      <c r="E141" s="853">
        <v>5</v>
      </c>
      <c r="F141" s="924">
        <v>5</v>
      </c>
      <c r="G141" s="872">
        <v>0</v>
      </c>
      <c r="H141" s="599">
        <f t="shared" si="14"/>
        <v>0</v>
      </c>
      <c r="I141" s="595">
        <f t="shared" si="15"/>
        <v>0</v>
      </c>
      <c r="J141" s="357"/>
      <c r="K141" s="357"/>
    </row>
    <row r="142" spans="1:11" ht="17.25" customHeight="1">
      <c r="A142" s="917"/>
      <c r="B142" s="922"/>
      <c r="C142" s="927"/>
      <c r="D142" s="871" t="s">
        <v>434</v>
      </c>
      <c r="E142" s="853">
        <v>0</v>
      </c>
      <c r="F142" s="924">
        <v>0</v>
      </c>
      <c r="G142" s="872">
        <v>0</v>
      </c>
      <c r="H142" s="599">
        <v>0</v>
      </c>
      <c r="I142" s="595">
        <v>0</v>
      </c>
      <c r="J142" s="357"/>
      <c r="K142" s="357"/>
    </row>
    <row r="143" spans="1:11" ht="12.75" customHeight="1">
      <c r="A143" s="917"/>
      <c r="B143" s="922"/>
      <c r="C143" s="927" t="s">
        <v>264</v>
      </c>
      <c r="D143" s="871" t="s">
        <v>265</v>
      </c>
      <c r="E143" s="853">
        <v>30</v>
      </c>
      <c r="F143" s="924">
        <v>30</v>
      </c>
      <c r="G143" s="872">
        <v>0</v>
      </c>
      <c r="H143" s="599">
        <f t="shared" si="14"/>
        <v>0</v>
      </c>
      <c r="I143" s="595">
        <f t="shared" si="15"/>
        <v>0</v>
      </c>
      <c r="J143" s="357"/>
      <c r="K143" s="357"/>
    </row>
    <row r="144" spans="1:11" ht="12.75" customHeight="1">
      <c r="A144" s="917"/>
      <c r="B144" s="922"/>
      <c r="C144" s="927"/>
      <c r="D144" s="871" t="s">
        <v>162</v>
      </c>
      <c r="E144" s="853">
        <v>2</v>
      </c>
      <c r="F144" s="924">
        <v>2</v>
      </c>
      <c r="G144" s="872">
        <v>2</v>
      </c>
      <c r="H144" s="599">
        <f t="shared" si="14"/>
        <v>100</v>
      </c>
      <c r="I144" s="595">
        <f t="shared" si="15"/>
        <v>100</v>
      </c>
      <c r="J144" s="357"/>
      <c r="K144" s="357"/>
    </row>
    <row r="145" spans="1:11" ht="12.75" customHeight="1">
      <c r="A145" s="917"/>
      <c r="B145" s="922"/>
      <c r="C145" s="927"/>
      <c r="D145" s="928" t="s">
        <v>266</v>
      </c>
      <c r="E145" s="853">
        <v>20</v>
      </c>
      <c r="F145" s="924">
        <v>20</v>
      </c>
      <c r="G145" s="872">
        <v>2</v>
      </c>
      <c r="H145" s="599">
        <f t="shared" si="14"/>
        <v>10</v>
      </c>
      <c r="I145" s="595">
        <f t="shared" si="15"/>
        <v>10</v>
      </c>
      <c r="J145" s="357"/>
      <c r="K145" s="357"/>
    </row>
    <row r="146" spans="1:11" ht="12.75" customHeight="1">
      <c r="A146" s="929"/>
      <c r="B146" s="930"/>
      <c r="C146" s="931"/>
      <c r="D146" s="928" t="s">
        <v>267</v>
      </c>
      <c r="E146" s="853">
        <v>70</v>
      </c>
      <c r="F146" s="924">
        <v>90</v>
      </c>
      <c r="G146" s="872">
        <v>78</v>
      </c>
      <c r="H146" s="599">
        <f t="shared" si="14"/>
        <v>111.42857142857143</v>
      </c>
      <c r="I146" s="595">
        <f t="shared" si="15"/>
        <v>86.666666666666671</v>
      </c>
      <c r="J146" s="357"/>
      <c r="K146" s="357"/>
    </row>
    <row r="147" spans="1:11" ht="12.75" customHeight="1">
      <c r="A147" s="932"/>
      <c r="B147" s="933"/>
      <c r="C147" s="933"/>
      <c r="D147" s="934" t="s">
        <v>268</v>
      </c>
      <c r="E147" s="853">
        <v>1</v>
      </c>
      <c r="F147" s="924">
        <v>1</v>
      </c>
      <c r="G147" s="872">
        <v>0</v>
      </c>
      <c r="H147" s="599">
        <f t="shared" si="14"/>
        <v>0</v>
      </c>
      <c r="I147" s="595">
        <f t="shared" si="15"/>
        <v>0</v>
      </c>
      <c r="J147" s="357"/>
      <c r="K147" s="357"/>
    </row>
    <row r="148" spans="1:11" ht="12.75" customHeight="1" thickBot="1">
      <c r="A148" s="918"/>
      <c r="B148" s="918"/>
      <c r="C148" s="918"/>
      <c r="D148" s="927"/>
      <c r="E148" s="853"/>
      <c r="F148" s="854"/>
      <c r="G148" s="872"/>
      <c r="H148" s="599"/>
      <c r="I148" s="595"/>
      <c r="J148" s="357"/>
      <c r="K148" s="357"/>
    </row>
    <row r="149" spans="1:11" ht="16.5" thickBot="1">
      <c r="A149" s="1333" t="s">
        <v>37</v>
      </c>
      <c r="B149" s="1339"/>
      <c r="C149" s="1340"/>
      <c r="D149" s="950"/>
      <c r="E149" s="951">
        <f>SUM(E7+E50+E65+E70+E148+E48)</f>
        <v>286640</v>
      </c>
      <c r="F149" s="952">
        <f>SUM(F7+F50+F65+F70+F44+F40+F47)</f>
        <v>295942.20000000007</v>
      </c>
      <c r="G149" s="951">
        <f>SUM(G7+G50+G65+G70+G148+G44)</f>
        <v>264898</v>
      </c>
      <c r="H149" s="1165">
        <f t="shared" si="14"/>
        <v>92.414875802400218</v>
      </c>
      <c r="I149" s="992">
        <f t="shared" si="15"/>
        <v>89.510046218484533</v>
      </c>
      <c r="J149" s="357"/>
      <c r="K149" s="357"/>
    </row>
    <row r="150" spans="1:11" ht="15.75">
      <c r="A150" s="1224"/>
      <c r="B150" s="1253"/>
      <c r="C150" s="1253"/>
      <c r="D150" s="1254"/>
      <c r="E150" s="1255"/>
      <c r="F150" s="1256"/>
      <c r="G150" s="1255"/>
      <c r="H150" s="911"/>
      <c r="I150" s="911"/>
      <c r="J150" s="357"/>
      <c r="K150" s="357"/>
    </row>
    <row r="151" spans="1:11" ht="15.75">
      <c r="A151" s="1224"/>
      <c r="B151" s="1253"/>
      <c r="C151" s="1253"/>
      <c r="D151" s="1254"/>
      <c r="E151" s="1255"/>
      <c r="F151" s="1256"/>
      <c r="G151" s="1255"/>
      <c r="H151" s="911"/>
      <c r="I151" s="911"/>
      <c r="J151" s="357"/>
      <c r="K151" s="357"/>
    </row>
    <row r="152" spans="1:11" ht="15.75">
      <c r="A152" s="1224"/>
      <c r="B152" s="1253"/>
      <c r="C152" s="1253"/>
      <c r="D152" s="1254"/>
      <c r="E152" s="1255"/>
      <c r="F152" s="1256"/>
      <c r="G152" s="1255"/>
      <c r="H152" s="911"/>
      <c r="I152" s="911"/>
      <c r="J152" s="357"/>
      <c r="K152" s="357"/>
    </row>
    <row r="153" spans="1:11" ht="15.75">
      <c r="A153" s="1224"/>
      <c r="B153" s="1253"/>
      <c r="C153" s="1253"/>
      <c r="D153" s="1254"/>
      <c r="E153" s="1255"/>
      <c r="F153" s="1256"/>
      <c r="G153" s="1255"/>
      <c r="H153" s="911"/>
      <c r="I153" s="911"/>
      <c r="J153" s="357"/>
      <c r="K153" s="357"/>
    </row>
    <row r="154" spans="1:11" ht="15.75">
      <c r="A154" s="1224"/>
      <c r="B154" s="1253"/>
      <c r="C154" s="1253"/>
      <c r="D154" s="1254"/>
      <c r="E154" s="1255"/>
      <c r="F154" s="1256"/>
      <c r="G154" s="1255"/>
      <c r="H154" s="911"/>
      <c r="I154" s="911"/>
      <c r="J154" s="357"/>
      <c r="K154" s="357"/>
    </row>
    <row r="155" spans="1:11" ht="15.75">
      <c r="A155" s="1224"/>
      <c r="B155" s="1253"/>
      <c r="C155" s="1253"/>
      <c r="D155" s="1254"/>
      <c r="E155" s="1255"/>
      <c r="F155" s="1256"/>
      <c r="G155" s="1255"/>
      <c r="H155" s="911"/>
      <c r="I155" s="911"/>
      <c r="J155" s="357"/>
      <c r="K155" s="357"/>
    </row>
    <row r="156" spans="1:11" ht="15.75">
      <c r="A156" s="1224"/>
      <c r="B156" s="1253"/>
      <c r="C156" s="1253"/>
      <c r="D156" s="1254"/>
      <c r="E156" s="1255"/>
      <c r="F156" s="1256"/>
      <c r="G156" s="1255"/>
      <c r="H156" s="911"/>
      <c r="I156" s="911"/>
      <c r="J156" s="357"/>
      <c r="K156" s="357"/>
    </row>
    <row r="157" spans="1:11" ht="15.75">
      <c r="A157" s="1224"/>
      <c r="B157" s="1253"/>
      <c r="C157" s="1253"/>
      <c r="D157" s="1254"/>
      <c r="E157" s="1255"/>
      <c r="F157" s="1256"/>
      <c r="G157" s="1255"/>
      <c r="H157" s="911"/>
      <c r="I157" s="911"/>
      <c r="J157" s="357"/>
      <c r="K157" s="357"/>
    </row>
    <row r="158" spans="1:11" ht="15.75">
      <c r="A158" s="1224"/>
      <c r="B158" s="1253"/>
      <c r="C158" s="1253"/>
      <c r="D158" s="1254"/>
      <c r="E158" s="1255"/>
      <c r="F158" s="1256"/>
      <c r="G158" s="1255"/>
      <c r="H158" s="911"/>
      <c r="I158" s="911"/>
      <c r="J158" s="357"/>
      <c r="K158" s="357"/>
    </row>
    <row r="159" spans="1:11" ht="15.75">
      <c r="A159" s="1224"/>
      <c r="B159" s="1253"/>
      <c r="C159" s="1253"/>
      <c r="D159" s="1254"/>
      <c r="E159" s="1255"/>
      <c r="F159" s="1256"/>
      <c r="G159" s="1255"/>
      <c r="H159" s="911"/>
      <c r="I159" s="911"/>
      <c r="J159" s="357"/>
      <c r="K159" s="357"/>
    </row>
    <row r="160" spans="1:11" ht="15.75">
      <c r="A160" s="1224"/>
      <c r="B160" s="1253"/>
      <c r="C160" s="1253"/>
      <c r="D160" s="1254"/>
      <c r="E160" s="1255"/>
      <c r="F160" s="1256"/>
      <c r="G160" s="1255"/>
      <c r="H160" s="911"/>
      <c r="I160" s="911"/>
      <c r="J160" s="357"/>
      <c r="K160" s="357"/>
    </row>
    <row r="161" spans="1:11" ht="15.75">
      <c r="A161" s="1224"/>
      <c r="B161" s="1253"/>
      <c r="C161" s="1253"/>
      <c r="D161" s="1254"/>
      <c r="E161" s="1255"/>
      <c r="F161" s="1256"/>
      <c r="G161" s="1255"/>
      <c r="H161" s="911"/>
      <c r="I161" s="911"/>
      <c r="J161" s="357"/>
      <c r="K161" s="357"/>
    </row>
    <row r="162" spans="1:11" ht="15.75">
      <c r="A162" s="1224"/>
      <c r="B162" s="1253"/>
      <c r="C162" s="1253"/>
      <c r="D162" s="1254"/>
      <c r="E162" s="1255"/>
      <c r="F162" s="1256"/>
      <c r="G162" s="1255"/>
      <c r="H162" s="911"/>
      <c r="I162" s="911"/>
      <c r="J162" s="357"/>
      <c r="K162" s="357"/>
    </row>
    <row r="163" spans="1:11" ht="15.75">
      <c r="A163" s="1224"/>
      <c r="B163" s="1253"/>
      <c r="C163" s="1253"/>
      <c r="D163" s="1254"/>
      <c r="E163" s="1255"/>
      <c r="F163" s="1256"/>
      <c r="G163" s="1255"/>
      <c r="H163" s="911"/>
      <c r="I163" s="911"/>
      <c r="J163" s="357"/>
      <c r="K163" s="357"/>
    </row>
    <row r="164" spans="1:11" ht="15.75">
      <c r="A164" s="1224"/>
      <c r="B164" s="1253"/>
      <c r="C164" s="1253"/>
      <c r="D164" s="1254"/>
      <c r="E164" s="1255"/>
      <c r="F164" s="1256"/>
      <c r="G164" s="1255"/>
      <c r="H164" s="911"/>
      <c r="I164" s="911"/>
      <c r="J164" s="357"/>
      <c r="K164" s="357"/>
    </row>
    <row r="165" spans="1:11" ht="15.75">
      <c r="A165" s="1224"/>
      <c r="B165" s="1253"/>
      <c r="C165" s="1253"/>
      <c r="D165" s="1254"/>
      <c r="E165" s="1255"/>
      <c r="F165" s="1256"/>
      <c r="G165" s="1255"/>
      <c r="H165" s="911"/>
      <c r="I165" s="911"/>
      <c r="J165" s="357"/>
      <c r="K165" s="357"/>
    </row>
    <row r="166" spans="1:11">
      <c r="A166" s="357"/>
      <c r="B166" s="357"/>
      <c r="C166" s="357"/>
      <c r="D166" s="357"/>
      <c r="E166" s="357"/>
      <c r="F166" s="357"/>
      <c r="G166" s="903"/>
      <c r="H166" s="357"/>
      <c r="I166" s="357"/>
      <c r="J166" s="357"/>
      <c r="K166" s="357"/>
    </row>
    <row r="167" spans="1:11" ht="12.75" customHeight="1">
      <c r="A167" s="809"/>
      <c r="B167" s="809"/>
      <c r="C167" s="809"/>
      <c r="D167" s="809"/>
      <c r="E167" s="809"/>
      <c r="F167" s="954"/>
      <c r="G167" s="809"/>
      <c r="H167" s="809"/>
      <c r="I167" s="809"/>
      <c r="J167" s="357"/>
      <c r="K167" s="357"/>
    </row>
    <row r="168" spans="1:11" ht="15.75" thickBot="1">
      <c r="A168" s="809"/>
      <c r="B168" s="809"/>
      <c r="C168" s="809"/>
      <c r="D168" s="809"/>
      <c r="E168" s="809"/>
      <c r="F168" s="954"/>
      <c r="G168" s="809"/>
      <c r="H168" s="809"/>
      <c r="I168" s="811" t="s">
        <v>626</v>
      </c>
      <c r="J168" s="357"/>
      <c r="K168" s="357"/>
    </row>
    <row r="169" spans="1:11">
      <c r="A169" s="812" t="s">
        <v>6</v>
      </c>
      <c r="B169" s="813" t="s">
        <v>7</v>
      </c>
      <c r="C169" s="814" t="s">
        <v>8</v>
      </c>
      <c r="D169" s="813"/>
      <c r="E169" s="814" t="s">
        <v>9</v>
      </c>
      <c r="F169" s="955" t="s">
        <v>10</v>
      </c>
      <c r="G169" s="816" t="s">
        <v>11</v>
      </c>
      <c r="H169" s="817" t="s">
        <v>12</v>
      </c>
      <c r="I169" s="818" t="s">
        <v>12</v>
      </c>
      <c r="J169" s="357"/>
      <c r="K169" s="357"/>
    </row>
    <row r="170" spans="1:11">
      <c r="A170" s="819" t="s">
        <v>13</v>
      </c>
      <c r="B170" s="820" t="s">
        <v>14</v>
      </c>
      <c r="C170" s="821" t="s">
        <v>15</v>
      </c>
      <c r="D170" s="822" t="s">
        <v>16</v>
      </c>
      <c r="E170" s="823" t="s">
        <v>179</v>
      </c>
      <c r="F170" s="956" t="s">
        <v>18</v>
      </c>
      <c r="G170" s="825" t="s">
        <v>561</v>
      </c>
      <c r="H170" s="824" t="s">
        <v>19</v>
      </c>
      <c r="I170" s="826" t="s">
        <v>20</v>
      </c>
      <c r="J170" s="357"/>
      <c r="K170" s="357"/>
    </row>
    <row r="171" spans="1:11" ht="15.75" thickBot="1">
      <c r="A171" s="827" t="s">
        <v>21</v>
      </c>
      <c r="B171" s="828" t="s">
        <v>22</v>
      </c>
      <c r="C171" s="829"/>
      <c r="D171" s="957"/>
      <c r="E171" s="831" t="s">
        <v>284</v>
      </c>
      <c r="F171" s="958" t="s">
        <v>284</v>
      </c>
      <c r="G171" s="833"/>
      <c r="H171" s="834"/>
      <c r="I171" s="835"/>
      <c r="J171" s="357"/>
      <c r="K171" s="357"/>
    </row>
    <row r="172" spans="1:11" ht="15.75">
      <c r="A172" s="836" t="s">
        <v>53</v>
      </c>
      <c r="B172" s="838"/>
      <c r="C172" s="959"/>
      <c r="D172" s="960"/>
      <c r="E172" s="961"/>
      <c r="F172" s="962"/>
      <c r="G172" s="963"/>
      <c r="H172" s="609"/>
      <c r="I172" s="841"/>
      <c r="J172" s="357"/>
      <c r="K172" s="357"/>
    </row>
    <row r="173" spans="1:11">
      <c r="A173" s="842" t="s">
        <v>289</v>
      </c>
      <c r="B173" s="883" t="s">
        <v>206</v>
      </c>
      <c r="C173" s="884"/>
      <c r="D173" s="843"/>
      <c r="E173" s="844">
        <f>E175</f>
        <v>21300</v>
      </c>
      <c r="F173" s="845">
        <f t="shared" ref="F173:G173" si="16">F175</f>
        <v>23166.1</v>
      </c>
      <c r="G173" s="844">
        <f t="shared" si="16"/>
        <v>21136</v>
      </c>
      <c r="H173" s="964">
        <f t="shared" ref="H173" si="17">G173/E173*100</f>
        <v>99.230046948356815</v>
      </c>
      <c r="I173" s="517">
        <f t="shared" ref="I173" si="18">G173/F173*100</f>
        <v>91.236764064732526</v>
      </c>
      <c r="J173" s="357"/>
      <c r="K173" s="357"/>
    </row>
    <row r="174" spans="1:11">
      <c r="A174" s="842"/>
      <c r="B174" s="883"/>
      <c r="C174" s="884"/>
      <c r="D174" s="843"/>
      <c r="E174" s="844"/>
      <c r="F174" s="965"/>
      <c r="G174" s="846"/>
      <c r="H174" s="964"/>
      <c r="I174" s="517"/>
      <c r="J174" s="357"/>
      <c r="K174" s="357"/>
    </row>
    <row r="175" spans="1:11">
      <c r="A175" s="860"/>
      <c r="B175" s="887"/>
      <c r="C175" s="885" t="s">
        <v>290</v>
      </c>
      <c r="D175" s="945"/>
      <c r="E175" s="844">
        <f>SUM(E177:E191)</f>
        <v>21300</v>
      </c>
      <c r="F175" s="845">
        <f t="shared" ref="F175:G175" si="19">SUM(F177:F191)</f>
        <v>23166.1</v>
      </c>
      <c r="G175" s="844">
        <f t="shared" si="19"/>
        <v>21136</v>
      </c>
      <c r="H175" s="516">
        <f>G175/E175*100</f>
        <v>99.230046948356815</v>
      </c>
      <c r="I175" s="517">
        <f>G175/F175*100</f>
        <v>91.236764064732526</v>
      </c>
      <c r="J175" s="357"/>
      <c r="K175" s="357"/>
    </row>
    <row r="176" spans="1:11">
      <c r="A176" s="860"/>
      <c r="B176" s="887"/>
      <c r="C176" s="885"/>
      <c r="D176" s="945"/>
      <c r="E176" s="844"/>
      <c r="F176" s="965"/>
      <c r="G176" s="966"/>
      <c r="H176" s="967"/>
      <c r="I176" s="968"/>
      <c r="J176" s="357"/>
      <c r="K176" s="357"/>
    </row>
    <row r="177" spans="1:11">
      <c r="A177" s="860"/>
      <c r="B177" s="887">
        <v>90115</v>
      </c>
      <c r="C177" s="889" t="s">
        <v>269</v>
      </c>
      <c r="D177" s="945" t="s">
        <v>235</v>
      </c>
      <c r="E177" s="851">
        <v>700</v>
      </c>
      <c r="F177" s="969">
        <v>362</v>
      </c>
      <c r="G177" s="587">
        <v>362</v>
      </c>
      <c r="H177" s="594">
        <f>G177/E177*100</f>
        <v>51.714285714285715</v>
      </c>
      <c r="I177" s="613">
        <f>G177/F177*100</f>
        <v>100</v>
      </c>
      <c r="J177" s="357"/>
      <c r="K177" s="357"/>
    </row>
    <row r="178" spans="1:11">
      <c r="A178" s="873"/>
      <c r="B178" s="887">
        <v>90215</v>
      </c>
      <c r="C178" s="874" t="s">
        <v>301</v>
      </c>
      <c r="D178" s="945" t="s">
        <v>235</v>
      </c>
      <c r="E178" s="851">
        <v>2700</v>
      </c>
      <c r="F178" s="969">
        <v>4725.8</v>
      </c>
      <c r="G178" s="587">
        <v>4725</v>
      </c>
      <c r="H178" s="594">
        <f>G178/E178*100</f>
        <v>175</v>
      </c>
      <c r="I178" s="613">
        <f>G178/F178*100</f>
        <v>99.983071649244565</v>
      </c>
      <c r="J178" s="357"/>
      <c r="K178" s="357"/>
    </row>
    <row r="179" spans="1:11">
      <c r="A179" s="873"/>
      <c r="B179" s="887">
        <v>90315</v>
      </c>
      <c r="C179" s="874" t="s">
        <v>302</v>
      </c>
      <c r="D179" s="945" t="s">
        <v>235</v>
      </c>
      <c r="E179" s="851">
        <v>800</v>
      </c>
      <c r="F179" s="969">
        <v>1738.3</v>
      </c>
      <c r="G179" s="587">
        <v>1738</v>
      </c>
      <c r="H179" s="594">
        <f t="shared" ref="H179:H186" si="20">G179/E179*100</f>
        <v>217.25</v>
      </c>
      <c r="I179" s="613">
        <f t="shared" ref="I179:I188" si="21">G179/F179*100</f>
        <v>99.98274175919002</v>
      </c>
      <c r="J179" s="357"/>
      <c r="K179" s="357"/>
    </row>
    <row r="180" spans="1:11">
      <c r="A180" s="860"/>
      <c r="B180" s="857" t="s">
        <v>396</v>
      </c>
      <c r="C180" s="850" t="s">
        <v>303</v>
      </c>
      <c r="D180" s="970" t="s">
        <v>235</v>
      </c>
      <c r="E180" s="851">
        <v>2000</v>
      </c>
      <c r="F180" s="969">
        <v>2175.1999999999998</v>
      </c>
      <c r="G180" s="587">
        <v>2175</v>
      </c>
      <c r="H180" s="594">
        <f t="shared" si="20"/>
        <v>108.74999999999999</v>
      </c>
      <c r="I180" s="613">
        <f t="shared" si="21"/>
        <v>99.990805443177649</v>
      </c>
      <c r="J180" s="357"/>
      <c r="K180" s="357"/>
    </row>
    <row r="181" spans="1:11">
      <c r="A181" s="860"/>
      <c r="B181" s="857" t="s">
        <v>397</v>
      </c>
      <c r="C181" s="850" t="s">
        <v>304</v>
      </c>
      <c r="D181" s="970" t="s">
        <v>235</v>
      </c>
      <c r="E181" s="851">
        <v>1200</v>
      </c>
      <c r="F181" s="969">
        <v>2367.1</v>
      </c>
      <c r="G181" s="587">
        <v>2367</v>
      </c>
      <c r="H181" s="594">
        <f t="shared" si="20"/>
        <v>197.25</v>
      </c>
      <c r="I181" s="613">
        <f t="shared" si="21"/>
        <v>99.995775421401717</v>
      </c>
      <c r="J181" s="357"/>
      <c r="K181" s="357"/>
    </row>
    <row r="182" spans="1:11">
      <c r="A182" s="860"/>
      <c r="B182" s="857" t="s">
        <v>398</v>
      </c>
      <c r="C182" s="850" t="s">
        <v>409</v>
      </c>
      <c r="D182" s="970" t="s">
        <v>235</v>
      </c>
      <c r="E182" s="851">
        <v>1000</v>
      </c>
      <c r="F182" s="969">
        <v>0</v>
      </c>
      <c r="G182" s="587">
        <v>0</v>
      </c>
      <c r="H182" s="594">
        <f t="shared" si="20"/>
        <v>0</v>
      </c>
      <c r="I182" s="613">
        <v>0</v>
      </c>
      <c r="J182" s="357"/>
      <c r="K182" s="357"/>
    </row>
    <row r="183" spans="1:11">
      <c r="A183" s="860"/>
      <c r="B183" s="857" t="s">
        <v>399</v>
      </c>
      <c r="C183" s="850" t="s">
        <v>305</v>
      </c>
      <c r="D183" s="970" t="s">
        <v>235</v>
      </c>
      <c r="E183" s="851">
        <v>7000</v>
      </c>
      <c r="F183" s="969">
        <v>6219.7</v>
      </c>
      <c r="G183" s="587">
        <v>6219</v>
      </c>
      <c r="H183" s="594">
        <f t="shared" si="20"/>
        <v>88.842857142857142</v>
      </c>
      <c r="I183" s="613">
        <f t="shared" si="21"/>
        <v>99.988745437882869</v>
      </c>
      <c r="J183" s="357"/>
      <c r="K183" s="357"/>
    </row>
    <row r="184" spans="1:11">
      <c r="A184" s="860"/>
      <c r="B184" s="857" t="s">
        <v>400</v>
      </c>
      <c r="C184" s="850" t="s">
        <v>306</v>
      </c>
      <c r="D184" s="970" t="s">
        <v>235</v>
      </c>
      <c r="E184" s="851">
        <v>1000</v>
      </c>
      <c r="F184" s="969">
        <v>0</v>
      </c>
      <c r="G184" s="587">
        <v>0</v>
      </c>
      <c r="H184" s="594">
        <f t="shared" si="20"/>
        <v>0</v>
      </c>
      <c r="I184" s="613">
        <v>0</v>
      </c>
      <c r="J184" s="357"/>
      <c r="K184" s="357"/>
    </row>
    <row r="185" spans="1:11">
      <c r="A185" s="860"/>
      <c r="B185" s="857" t="s">
        <v>401</v>
      </c>
      <c r="C185" s="850" t="s">
        <v>307</v>
      </c>
      <c r="D185" s="945" t="s">
        <v>235</v>
      </c>
      <c r="E185" s="851">
        <v>600</v>
      </c>
      <c r="F185" s="969">
        <v>0</v>
      </c>
      <c r="G185" s="587">
        <v>0</v>
      </c>
      <c r="H185" s="594">
        <f t="shared" si="20"/>
        <v>0</v>
      </c>
      <c r="I185" s="613">
        <v>0</v>
      </c>
      <c r="J185" s="357"/>
      <c r="K185" s="357"/>
    </row>
    <row r="186" spans="1:11">
      <c r="A186" s="971"/>
      <c r="B186" s="857" t="s">
        <v>402</v>
      </c>
      <c r="C186" s="850" t="s">
        <v>308</v>
      </c>
      <c r="D186" s="945" t="s">
        <v>235</v>
      </c>
      <c r="E186" s="972">
        <v>2800</v>
      </c>
      <c r="F186" s="973">
        <v>0</v>
      </c>
      <c r="G186" s="587">
        <v>0</v>
      </c>
      <c r="H186" s="594">
        <f t="shared" si="20"/>
        <v>0</v>
      </c>
      <c r="I186" s="613">
        <v>0</v>
      </c>
      <c r="J186" s="357"/>
      <c r="K186" s="357"/>
    </row>
    <row r="187" spans="1:11">
      <c r="A187" s="971"/>
      <c r="B187" s="974" t="s">
        <v>403</v>
      </c>
      <c r="C187" s="975" t="s">
        <v>309</v>
      </c>
      <c r="D187" s="945" t="s">
        <v>235</v>
      </c>
      <c r="E187" s="851">
        <v>1500</v>
      </c>
      <c r="F187" s="969">
        <v>2295</v>
      </c>
      <c r="G187" s="587">
        <v>2294</v>
      </c>
      <c r="H187" s="594">
        <f>G187/E187*100</f>
        <v>152.93333333333334</v>
      </c>
      <c r="I187" s="613">
        <f t="shared" si="21"/>
        <v>99.956427015250554</v>
      </c>
      <c r="J187" s="357"/>
      <c r="K187" s="357"/>
    </row>
    <row r="188" spans="1:11">
      <c r="A188" s="860"/>
      <c r="B188" s="974" t="s">
        <v>546</v>
      </c>
      <c r="C188" s="975" t="s">
        <v>547</v>
      </c>
      <c r="D188" s="945" t="s">
        <v>235</v>
      </c>
      <c r="E188" s="851">
        <v>0</v>
      </c>
      <c r="F188" s="969">
        <v>1300</v>
      </c>
      <c r="G188" s="587">
        <v>1256</v>
      </c>
      <c r="H188" s="594">
        <v>0</v>
      </c>
      <c r="I188" s="613">
        <f t="shared" si="21"/>
        <v>96.615384615384613</v>
      </c>
      <c r="J188" s="357"/>
      <c r="K188" s="357"/>
    </row>
    <row r="189" spans="1:11">
      <c r="A189" s="976"/>
      <c r="B189" s="977" t="s">
        <v>582</v>
      </c>
      <c r="C189" s="978" t="s">
        <v>583</v>
      </c>
      <c r="D189" s="979"/>
      <c r="E189" s="946">
        <v>0</v>
      </c>
      <c r="F189" s="947">
        <v>993</v>
      </c>
      <c r="G189" s="587">
        <v>0</v>
      </c>
      <c r="H189" s="594">
        <v>0</v>
      </c>
      <c r="I189" s="613">
        <v>0</v>
      </c>
      <c r="J189" s="357"/>
      <c r="K189" s="357"/>
    </row>
    <row r="190" spans="1:11">
      <c r="A190" s="976"/>
      <c r="B190" s="977" t="s">
        <v>584</v>
      </c>
      <c r="C190" s="978" t="s">
        <v>585</v>
      </c>
      <c r="D190" s="979"/>
      <c r="E190" s="946">
        <v>0</v>
      </c>
      <c r="F190" s="947">
        <v>990</v>
      </c>
      <c r="G190" s="587">
        <v>0</v>
      </c>
      <c r="H190" s="594">
        <v>0</v>
      </c>
      <c r="I190" s="613">
        <v>0</v>
      </c>
      <c r="J190" s="357"/>
      <c r="K190" s="357"/>
    </row>
    <row r="191" spans="1:11" ht="15.75" thickBot="1">
      <c r="A191" s="976"/>
      <c r="B191" s="980"/>
      <c r="C191" s="981"/>
      <c r="D191" s="979"/>
      <c r="E191" s="946"/>
      <c r="F191" s="947"/>
      <c r="G191" s="593"/>
      <c r="H191" s="982"/>
      <c r="I191" s="983"/>
      <c r="J191" s="357"/>
      <c r="K191" s="357"/>
    </row>
    <row r="192" spans="1:11" ht="16.5" thickBot="1">
      <c r="A192" s="984" t="s">
        <v>310</v>
      </c>
      <c r="B192" s="985"/>
      <c r="C192" s="986"/>
      <c r="D192" s="987"/>
      <c r="E192" s="988">
        <f>E173</f>
        <v>21300</v>
      </c>
      <c r="F192" s="989">
        <f t="shared" ref="F192:G192" si="22">F173</f>
        <v>23166.1</v>
      </c>
      <c r="G192" s="990">
        <f t="shared" si="22"/>
        <v>21136</v>
      </c>
      <c r="H192" s="991">
        <f>G192/E192*100</f>
        <v>99.230046948356815</v>
      </c>
      <c r="I192" s="992">
        <f>G192/F192*100</f>
        <v>91.236764064732526</v>
      </c>
      <c r="J192" s="357"/>
      <c r="K192" s="357"/>
    </row>
    <row r="193" spans="1:11" ht="15.75" thickBot="1">
      <c r="A193" s="993"/>
      <c r="B193" s="993"/>
      <c r="C193" s="993"/>
      <c r="D193" s="993"/>
      <c r="E193" s="993"/>
      <c r="F193" s="994"/>
      <c r="G193" s="995"/>
      <c r="H193" s="996"/>
      <c r="I193" s="996"/>
      <c r="J193" s="357"/>
      <c r="K193" s="357"/>
    </row>
    <row r="194" spans="1:11" ht="16.5" thickBot="1">
      <c r="A194" s="997" t="s">
        <v>55</v>
      </c>
      <c r="B194" s="998"/>
      <c r="C194" s="998"/>
      <c r="D194" s="999"/>
      <c r="E194" s="1000">
        <f>E149+E192</f>
        <v>307940</v>
      </c>
      <c r="F194" s="1001">
        <f>F149+F192</f>
        <v>319108.30000000005</v>
      </c>
      <c r="G194" s="1002">
        <f>G149+G192</f>
        <v>286034</v>
      </c>
      <c r="H194" s="991">
        <f>G194/E194*100</f>
        <v>92.886276547379367</v>
      </c>
      <c r="I194" s="992">
        <f>G194/F194*100</f>
        <v>89.635399643318564</v>
      </c>
      <c r="J194" s="357"/>
      <c r="K194" s="357"/>
    </row>
    <row r="195" spans="1:11">
      <c r="A195" s="357"/>
      <c r="B195" s="357"/>
      <c r="C195" s="357"/>
      <c r="D195" s="357"/>
      <c r="E195" s="357"/>
      <c r="F195" s="357"/>
      <c r="G195" s="903"/>
      <c r="H195" s="357"/>
      <c r="I195" s="357"/>
      <c r="J195" s="357"/>
      <c r="K195" s="357"/>
    </row>
    <row r="196" spans="1:11">
      <c r="A196" s="357"/>
      <c r="B196" s="357"/>
      <c r="C196" s="357"/>
      <c r="D196" s="357"/>
      <c r="E196" s="357"/>
      <c r="F196" s="357"/>
      <c r="G196" s="903"/>
      <c r="H196" s="357"/>
      <c r="I196" s="357"/>
      <c r="J196" s="357"/>
      <c r="K196" s="357"/>
    </row>
    <row r="197" spans="1:11">
      <c r="A197" s="357"/>
      <c r="B197" s="357"/>
      <c r="C197" s="357"/>
      <c r="D197" s="357"/>
      <c r="E197" s="357"/>
      <c r="F197" s="357"/>
      <c r="G197" s="903"/>
      <c r="H197" s="357"/>
      <c r="I197" s="357"/>
      <c r="J197" s="357"/>
      <c r="K197" s="357"/>
    </row>
    <row r="198" spans="1:11">
      <c r="A198" s="357"/>
      <c r="B198" s="357"/>
      <c r="C198" s="357"/>
      <c r="D198" s="357"/>
      <c r="E198" s="357"/>
      <c r="F198" s="357"/>
      <c r="G198" s="903"/>
      <c r="H198" s="357"/>
      <c r="I198" s="357"/>
      <c r="J198" s="357"/>
      <c r="K198" s="357"/>
    </row>
    <row r="199" spans="1:11">
      <c r="A199" s="357"/>
      <c r="B199" s="357"/>
      <c r="C199" s="357"/>
      <c r="D199" s="357"/>
      <c r="E199" s="357"/>
      <c r="F199" s="357"/>
      <c r="G199" s="903"/>
      <c r="H199" s="357"/>
      <c r="I199" s="357"/>
      <c r="J199" s="357"/>
      <c r="K199" s="357"/>
    </row>
    <row r="200" spans="1:11">
      <c r="A200" s="357"/>
      <c r="B200" s="357"/>
      <c r="C200" s="357"/>
      <c r="D200" s="357"/>
      <c r="E200" s="357"/>
      <c r="F200" s="357"/>
      <c r="G200" s="903"/>
      <c r="H200" s="357"/>
      <c r="I200" s="357"/>
      <c r="J200" s="357"/>
      <c r="K200" s="357"/>
    </row>
    <row r="201" spans="1:11">
      <c r="A201" s="357"/>
      <c r="B201" s="357"/>
      <c r="C201" s="357"/>
      <c r="D201" s="357"/>
      <c r="E201" s="357"/>
      <c r="F201" s="357"/>
      <c r="G201" s="903"/>
      <c r="H201" s="357"/>
      <c r="I201" s="357"/>
      <c r="J201" s="357"/>
      <c r="K201" s="357"/>
    </row>
    <row r="202" spans="1:11">
      <c r="A202" s="357"/>
      <c r="B202" s="357"/>
      <c r="C202" s="357"/>
      <c r="D202" s="357"/>
      <c r="E202" s="357"/>
      <c r="F202" s="357"/>
      <c r="G202" s="903"/>
      <c r="H202" s="357"/>
      <c r="I202" s="357"/>
      <c r="J202" s="357"/>
      <c r="K202" s="357"/>
    </row>
    <row r="203" spans="1:11">
      <c r="A203" s="357"/>
      <c r="B203" s="357"/>
      <c r="C203" s="357"/>
      <c r="D203" s="357"/>
      <c r="E203" s="357"/>
      <c r="F203" s="357"/>
      <c r="G203" s="903"/>
      <c r="H203" s="357"/>
      <c r="I203" s="357"/>
      <c r="J203" s="357"/>
      <c r="K203" s="357"/>
    </row>
    <row r="204" spans="1:11">
      <c r="A204" s="357"/>
      <c r="B204" s="357"/>
      <c r="C204" s="357"/>
      <c r="D204" s="357"/>
      <c r="E204" s="357"/>
      <c r="F204" s="357"/>
      <c r="G204" s="903"/>
      <c r="H204" s="357"/>
      <c r="I204" s="357"/>
      <c r="J204" s="357"/>
      <c r="K204" s="357"/>
    </row>
    <row r="205" spans="1:11">
      <c r="A205" s="357"/>
      <c r="B205" s="357"/>
      <c r="C205" s="357"/>
      <c r="D205" s="357"/>
      <c r="E205" s="357"/>
      <c r="F205" s="357"/>
      <c r="G205" s="903"/>
      <c r="H205" s="357"/>
      <c r="I205" s="357"/>
      <c r="J205" s="357"/>
      <c r="K205" s="357"/>
    </row>
    <row r="206" spans="1:11">
      <c r="A206" s="357"/>
      <c r="B206" s="357"/>
      <c r="C206" s="357"/>
      <c r="D206" s="357"/>
      <c r="E206" s="357"/>
      <c r="F206" s="357"/>
      <c r="G206" s="903"/>
      <c r="H206" s="357"/>
      <c r="I206" s="357"/>
      <c r="J206" s="357"/>
      <c r="K206" s="357"/>
    </row>
    <row r="207" spans="1:11">
      <c r="A207" s="357"/>
      <c r="B207" s="357"/>
      <c r="C207" s="357"/>
      <c r="D207" s="357"/>
      <c r="E207" s="357"/>
      <c r="F207" s="357"/>
      <c r="G207" s="903"/>
      <c r="H207" s="357"/>
      <c r="I207" s="357"/>
      <c r="J207" s="357"/>
      <c r="K207" s="357"/>
    </row>
    <row r="208" spans="1:11">
      <c r="A208" s="357"/>
      <c r="B208" s="357"/>
      <c r="C208" s="357"/>
      <c r="D208" s="357"/>
      <c r="E208" s="357"/>
      <c r="F208" s="357"/>
      <c r="G208" s="903"/>
      <c r="H208" s="357"/>
      <c r="I208" s="357"/>
      <c r="J208" s="357"/>
      <c r="K208" s="357"/>
    </row>
    <row r="209" spans="1:11">
      <c r="A209" s="357"/>
      <c r="B209" s="357"/>
      <c r="C209" s="357"/>
      <c r="D209" s="357"/>
      <c r="E209" s="357"/>
      <c r="F209" s="357"/>
      <c r="G209" s="903"/>
      <c r="H209" s="357"/>
      <c r="I209" s="357"/>
      <c r="J209" s="357"/>
      <c r="K209" s="357"/>
    </row>
    <row r="210" spans="1:11">
      <c r="A210" s="357"/>
      <c r="B210" s="357"/>
      <c r="C210" s="357"/>
      <c r="D210" s="357"/>
      <c r="E210" s="357"/>
      <c r="F210" s="357"/>
      <c r="G210" s="903"/>
      <c r="H210" s="357"/>
      <c r="I210" s="357"/>
      <c r="J210" s="357"/>
      <c r="K210" s="357"/>
    </row>
    <row r="211" spans="1:11">
      <c r="A211" s="357"/>
      <c r="B211" s="357"/>
      <c r="C211" s="357"/>
      <c r="D211" s="357"/>
      <c r="E211" s="357"/>
      <c r="F211" s="357"/>
      <c r="G211" s="903"/>
      <c r="H211" s="357"/>
      <c r="I211" s="357"/>
      <c r="J211" s="357"/>
      <c r="K211" s="357"/>
    </row>
    <row r="212" spans="1:11">
      <c r="A212" s="357"/>
      <c r="B212" s="357"/>
      <c r="C212" s="357"/>
      <c r="D212" s="357"/>
      <c r="E212" s="357"/>
      <c r="F212" s="357"/>
      <c r="G212" s="903"/>
      <c r="H212" s="357"/>
      <c r="I212" s="357"/>
      <c r="J212" s="357"/>
      <c r="K212" s="357"/>
    </row>
    <row r="213" spans="1:11">
      <c r="A213" s="357"/>
      <c r="B213" s="357"/>
      <c r="C213" s="357"/>
      <c r="D213" s="357"/>
      <c r="E213" s="357"/>
      <c r="F213" s="357"/>
      <c r="G213" s="903"/>
      <c r="H213" s="357"/>
      <c r="I213" s="357"/>
      <c r="J213" s="357"/>
      <c r="K213" s="357"/>
    </row>
    <row r="214" spans="1:11">
      <c r="A214" s="357"/>
      <c r="B214" s="357"/>
      <c r="C214" s="357"/>
      <c r="D214" s="357"/>
      <c r="E214" s="357"/>
      <c r="F214" s="357"/>
      <c r="G214" s="903"/>
      <c r="H214" s="357"/>
      <c r="I214" s="357"/>
      <c r="J214" s="357"/>
      <c r="K214" s="357"/>
    </row>
    <row r="215" spans="1:11">
      <c r="A215" s="357"/>
      <c r="B215" s="357"/>
      <c r="C215" s="357"/>
      <c r="D215" s="357"/>
      <c r="E215" s="357"/>
      <c r="F215" s="357"/>
      <c r="G215" s="903"/>
      <c r="H215" s="357"/>
      <c r="I215" s="357"/>
      <c r="J215" s="357"/>
      <c r="K215" s="357"/>
    </row>
    <row r="216" spans="1:11">
      <c r="A216" s="357"/>
      <c r="B216" s="357"/>
      <c r="C216" s="357"/>
      <c r="D216" s="357"/>
      <c r="E216" s="357"/>
      <c r="F216" s="357"/>
      <c r="G216" s="903"/>
      <c r="H216" s="357"/>
      <c r="I216" s="357"/>
      <c r="J216" s="357"/>
      <c r="K216" s="357"/>
    </row>
    <row r="217" spans="1:11">
      <c r="A217" s="357"/>
      <c r="B217" s="357"/>
      <c r="C217" s="357"/>
      <c r="D217" s="357"/>
      <c r="E217" s="357"/>
      <c r="F217" s="357"/>
      <c r="G217" s="903"/>
      <c r="H217" s="357"/>
      <c r="I217" s="357"/>
      <c r="J217" s="357"/>
      <c r="K217" s="357"/>
    </row>
    <row r="218" spans="1:11">
      <c r="A218" s="357"/>
      <c r="B218" s="357"/>
      <c r="C218" s="357"/>
      <c r="D218" s="357"/>
      <c r="E218" s="357"/>
      <c r="F218" s="357"/>
      <c r="G218" s="903"/>
      <c r="H218" s="357"/>
      <c r="I218" s="357"/>
      <c r="J218" s="357"/>
      <c r="K218" s="357"/>
    </row>
    <row r="219" spans="1:11">
      <c r="A219" s="357"/>
      <c r="B219" s="357"/>
      <c r="C219" s="357"/>
      <c r="D219" s="357"/>
      <c r="E219" s="357"/>
      <c r="F219" s="357"/>
      <c r="G219" s="903"/>
      <c r="H219" s="357"/>
      <c r="I219" s="357"/>
      <c r="J219" s="357"/>
      <c r="K219" s="357"/>
    </row>
    <row r="220" spans="1:11">
      <c r="A220" s="357"/>
      <c r="B220" s="357"/>
      <c r="C220" s="357"/>
      <c r="D220" s="357"/>
      <c r="E220" s="357"/>
      <c r="F220" s="357"/>
      <c r="G220" s="903"/>
      <c r="H220" s="357"/>
      <c r="I220" s="357"/>
      <c r="J220" s="357"/>
      <c r="K220" s="357"/>
    </row>
    <row r="221" spans="1:11">
      <c r="A221" s="357"/>
      <c r="B221" s="357"/>
      <c r="C221" s="357"/>
      <c r="D221" s="357"/>
      <c r="E221" s="357"/>
      <c r="F221" s="357"/>
      <c r="G221" s="903"/>
      <c r="H221" s="357"/>
      <c r="I221" s="357"/>
      <c r="J221" s="357"/>
      <c r="K221" s="357"/>
    </row>
    <row r="222" spans="1:11">
      <c r="A222" s="357"/>
      <c r="B222" s="357"/>
      <c r="C222" s="357"/>
      <c r="D222" s="357"/>
      <c r="E222" s="357"/>
      <c r="F222" s="357"/>
      <c r="G222" s="903"/>
      <c r="H222" s="357"/>
      <c r="I222" s="357"/>
      <c r="J222" s="357"/>
      <c r="K222" s="357"/>
    </row>
    <row r="223" spans="1:11">
      <c r="A223" s="357"/>
      <c r="B223" s="357"/>
      <c r="C223" s="357"/>
      <c r="D223" s="357"/>
      <c r="E223" s="357"/>
      <c r="F223" s="357"/>
      <c r="G223" s="903"/>
      <c r="H223" s="357"/>
      <c r="I223" s="357"/>
      <c r="J223" s="357"/>
      <c r="K223" s="357"/>
    </row>
    <row r="224" spans="1:11">
      <c r="A224" s="357"/>
      <c r="B224" s="357"/>
      <c r="C224" s="357"/>
      <c r="D224" s="357"/>
      <c r="E224" s="357"/>
      <c r="F224" s="357"/>
      <c r="G224" s="903"/>
      <c r="H224" s="357"/>
      <c r="I224" s="357"/>
      <c r="J224" s="357"/>
      <c r="K224" s="357"/>
    </row>
    <row r="225" spans="1:11">
      <c r="A225" s="357"/>
      <c r="B225" s="357"/>
      <c r="C225" s="357"/>
      <c r="D225" s="357"/>
      <c r="E225" s="357"/>
      <c r="F225" s="357"/>
      <c r="G225" s="903"/>
      <c r="H225" s="357"/>
      <c r="I225" s="357"/>
      <c r="J225" s="357"/>
      <c r="K225" s="357"/>
    </row>
    <row r="226" spans="1:11">
      <c r="A226" s="357"/>
      <c r="B226" s="357"/>
      <c r="C226" s="357"/>
      <c r="D226" s="357"/>
      <c r="E226" s="357"/>
      <c r="F226" s="357"/>
      <c r="G226" s="903"/>
      <c r="H226" s="357"/>
      <c r="I226" s="357"/>
      <c r="J226" s="357"/>
      <c r="K226" s="357"/>
    </row>
    <row r="227" spans="1:11">
      <c r="A227" s="357"/>
      <c r="B227" s="357"/>
      <c r="C227" s="357"/>
      <c r="D227" s="357"/>
      <c r="E227" s="357"/>
      <c r="F227" s="357"/>
      <c r="G227" s="903"/>
      <c r="H227" s="357"/>
      <c r="I227" s="357"/>
      <c r="J227" s="357"/>
      <c r="K227" s="357"/>
    </row>
    <row r="228" spans="1:11">
      <c r="A228" s="357"/>
      <c r="B228" s="357"/>
      <c r="C228" s="357"/>
      <c r="D228" s="357"/>
      <c r="E228" s="357"/>
      <c r="F228" s="357"/>
      <c r="G228" s="903"/>
      <c r="H228" s="357"/>
      <c r="I228" s="357"/>
      <c r="J228" s="357"/>
      <c r="K228" s="357"/>
    </row>
    <row r="229" spans="1:11">
      <c r="A229" s="357"/>
      <c r="B229" s="357"/>
      <c r="C229" s="357"/>
      <c r="D229" s="357"/>
      <c r="E229" s="357"/>
      <c r="F229" s="357"/>
      <c r="G229" s="903"/>
      <c r="H229" s="357"/>
      <c r="I229" s="357"/>
      <c r="J229" s="357"/>
      <c r="K229" s="357"/>
    </row>
    <row r="230" spans="1:11">
      <c r="A230" s="357"/>
      <c r="B230" s="357"/>
      <c r="C230" s="357"/>
      <c r="D230" s="357"/>
      <c r="E230" s="357"/>
      <c r="F230" s="357"/>
      <c r="G230" s="903"/>
      <c r="H230" s="357"/>
      <c r="I230" s="357"/>
      <c r="J230" s="357"/>
      <c r="K230" s="357"/>
    </row>
    <row r="231" spans="1:11">
      <c r="A231" s="357"/>
      <c r="B231" s="357"/>
      <c r="C231" s="357"/>
      <c r="D231" s="357"/>
      <c r="E231" s="357"/>
      <c r="F231" s="357"/>
      <c r="G231" s="903"/>
      <c r="H231" s="357"/>
      <c r="I231" s="357"/>
      <c r="J231" s="357"/>
      <c r="K231" s="357"/>
    </row>
    <row r="232" spans="1:11">
      <c r="A232" s="357"/>
      <c r="B232" s="357"/>
      <c r="C232" s="357"/>
      <c r="D232" s="357"/>
      <c r="E232" s="357"/>
      <c r="F232" s="357"/>
      <c r="G232" s="903"/>
      <c r="H232" s="357"/>
      <c r="I232" s="357"/>
      <c r="J232" s="357"/>
      <c r="K232" s="357"/>
    </row>
    <row r="233" spans="1:11">
      <c r="A233" s="357"/>
      <c r="B233" s="357"/>
      <c r="C233" s="357"/>
      <c r="D233" s="357"/>
      <c r="E233" s="357"/>
      <c r="F233" s="357"/>
      <c r="G233" s="903"/>
      <c r="H233" s="357"/>
      <c r="I233" s="357"/>
      <c r="J233" s="357"/>
      <c r="K233" s="357"/>
    </row>
    <row r="234" spans="1:11">
      <c r="A234" s="357"/>
      <c r="B234" s="357"/>
      <c r="C234" s="357"/>
      <c r="D234" s="357"/>
      <c r="E234" s="357"/>
      <c r="F234" s="357"/>
      <c r="G234" s="903"/>
      <c r="H234" s="357"/>
      <c r="I234" s="357"/>
      <c r="J234" s="357"/>
      <c r="K234" s="357"/>
    </row>
    <row r="235" spans="1:11">
      <c r="A235" s="357"/>
      <c r="B235" s="357"/>
      <c r="C235" s="357"/>
      <c r="D235" s="357"/>
      <c r="E235" s="357"/>
      <c r="F235" s="357"/>
      <c r="G235" s="903"/>
      <c r="H235" s="357"/>
      <c r="I235" s="357"/>
      <c r="J235" s="357"/>
      <c r="K235" s="357"/>
    </row>
    <row r="236" spans="1:11">
      <c r="A236" s="357"/>
      <c r="B236" s="357"/>
      <c r="C236" s="357"/>
      <c r="D236" s="357"/>
      <c r="E236" s="357"/>
      <c r="F236" s="357"/>
      <c r="G236" s="903"/>
      <c r="H236" s="357"/>
      <c r="I236" s="357"/>
      <c r="J236" s="357"/>
      <c r="K236" s="357"/>
    </row>
    <row r="237" spans="1:11">
      <c r="A237" s="357"/>
      <c r="B237" s="357"/>
      <c r="C237" s="357"/>
      <c r="D237" s="357"/>
      <c r="E237" s="357"/>
      <c r="F237" s="357"/>
      <c r="G237" s="903"/>
      <c r="H237" s="357"/>
      <c r="I237" s="357"/>
      <c r="J237" s="357"/>
      <c r="K237" s="357"/>
    </row>
    <row r="238" spans="1:11">
      <c r="A238" s="357"/>
      <c r="B238" s="357"/>
      <c r="C238" s="357"/>
      <c r="D238" s="357"/>
      <c r="E238" s="357"/>
      <c r="F238" s="357"/>
      <c r="G238" s="903"/>
      <c r="H238" s="357"/>
      <c r="I238" s="357"/>
      <c r="J238" s="357"/>
      <c r="K238" s="357"/>
    </row>
    <row r="239" spans="1:11">
      <c r="A239" s="357"/>
      <c r="B239" s="357"/>
      <c r="C239" s="357"/>
      <c r="D239" s="357"/>
      <c r="E239" s="357"/>
      <c r="F239" s="357"/>
      <c r="G239" s="903"/>
      <c r="H239" s="357"/>
      <c r="I239" s="357"/>
      <c r="J239" s="357"/>
      <c r="K239" s="357"/>
    </row>
    <row r="240" spans="1:11">
      <c r="A240" s="357"/>
      <c r="B240" s="357"/>
      <c r="C240" s="357"/>
      <c r="D240" s="357"/>
      <c r="E240" s="357"/>
      <c r="F240" s="357"/>
      <c r="G240" s="903"/>
      <c r="H240" s="357"/>
      <c r="I240" s="357"/>
      <c r="J240" s="357"/>
      <c r="K240" s="357"/>
    </row>
    <row r="241" spans="1:11">
      <c r="A241" s="357"/>
      <c r="B241" s="357"/>
      <c r="C241" s="357"/>
      <c r="D241" s="357"/>
      <c r="E241" s="357"/>
      <c r="F241" s="357"/>
      <c r="G241" s="903"/>
      <c r="H241" s="357"/>
      <c r="I241" s="357"/>
      <c r="J241" s="357"/>
      <c r="K241" s="357"/>
    </row>
    <row r="242" spans="1:11">
      <c r="A242" s="357"/>
      <c r="B242" s="357"/>
      <c r="C242" s="357"/>
      <c r="D242" s="357"/>
      <c r="E242" s="357"/>
      <c r="F242" s="357"/>
      <c r="G242" s="903"/>
      <c r="H242" s="357"/>
      <c r="I242" s="357"/>
      <c r="J242" s="357"/>
      <c r="K242" s="357"/>
    </row>
    <row r="243" spans="1:11">
      <c r="A243" s="357"/>
      <c r="B243" s="357"/>
      <c r="C243" s="357"/>
      <c r="D243" s="357"/>
      <c r="E243" s="357"/>
      <c r="F243" s="357"/>
      <c r="G243" s="903"/>
      <c r="H243" s="357"/>
      <c r="I243" s="357"/>
      <c r="J243" s="357"/>
      <c r="K243" s="357"/>
    </row>
    <row r="244" spans="1:11">
      <c r="A244" s="357"/>
      <c r="B244" s="357"/>
      <c r="C244" s="357"/>
      <c r="D244" s="357"/>
      <c r="E244" s="357"/>
      <c r="F244" s="357"/>
      <c r="G244" s="903"/>
      <c r="H244" s="357"/>
      <c r="I244" s="357"/>
      <c r="J244" s="357"/>
      <c r="K244" s="357"/>
    </row>
    <row r="245" spans="1:11">
      <c r="A245" s="357"/>
      <c r="B245" s="357"/>
      <c r="C245" s="357"/>
      <c r="D245" s="357"/>
      <c r="E245" s="357"/>
      <c r="F245" s="357"/>
      <c r="G245" s="903"/>
      <c r="H245" s="357"/>
      <c r="I245" s="357"/>
      <c r="J245" s="357"/>
      <c r="K245" s="357"/>
    </row>
    <row r="246" spans="1:11">
      <c r="A246" s="357"/>
      <c r="B246" s="357"/>
      <c r="C246" s="357"/>
      <c r="D246" s="357"/>
      <c r="E246" s="357"/>
      <c r="F246" s="357"/>
      <c r="G246" s="903"/>
      <c r="H246" s="357"/>
      <c r="I246" s="357"/>
      <c r="J246" s="357"/>
      <c r="K246" s="357"/>
    </row>
    <row r="247" spans="1:11">
      <c r="A247" s="357"/>
      <c r="B247" s="357"/>
      <c r="C247" s="357"/>
      <c r="D247" s="357"/>
      <c r="E247" s="357"/>
      <c r="F247" s="357"/>
      <c r="G247" s="903"/>
      <c r="H247" s="357"/>
      <c r="I247" s="357"/>
      <c r="J247" s="357"/>
      <c r="K247" s="357"/>
    </row>
    <row r="248" spans="1:11">
      <c r="A248" s="357"/>
      <c r="B248" s="357"/>
      <c r="C248" s="357"/>
      <c r="D248" s="357"/>
      <c r="E248" s="357"/>
      <c r="F248" s="357"/>
      <c r="G248" s="903"/>
      <c r="H248" s="357"/>
      <c r="I248" s="357"/>
      <c r="J248" s="357"/>
      <c r="K248" s="357"/>
    </row>
    <row r="249" spans="1:11">
      <c r="A249" s="357"/>
      <c r="B249" s="357"/>
      <c r="C249" s="357"/>
      <c r="D249" s="357"/>
      <c r="E249" s="357"/>
      <c r="F249" s="357"/>
      <c r="G249" s="903"/>
      <c r="H249" s="357"/>
      <c r="I249" s="357"/>
      <c r="J249" s="357"/>
      <c r="K249" s="357"/>
    </row>
    <row r="250" spans="1:11">
      <c r="A250" s="357"/>
      <c r="B250" s="357"/>
      <c r="C250" s="357"/>
      <c r="D250" s="357"/>
      <c r="E250" s="357"/>
      <c r="F250" s="357"/>
      <c r="G250" s="903"/>
      <c r="H250" s="357"/>
      <c r="I250" s="357"/>
      <c r="J250" s="357"/>
      <c r="K250" s="357"/>
    </row>
    <row r="251" spans="1:11">
      <c r="A251" s="357"/>
      <c r="B251" s="357"/>
      <c r="C251" s="357"/>
      <c r="D251" s="357"/>
      <c r="E251" s="357"/>
      <c r="F251" s="357"/>
      <c r="G251" s="903"/>
      <c r="H251" s="357"/>
      <c r="I251" s="357"/>
      <c r="J251" s="357"/>
      <c r="K251" s="357"/>
    </row>
    <row r="252" spans="1:11">
      <c r="A252" s="357"/>
      <c r="B252" s="357"/>
      <c r="C252" s="357"/>
      <c r="D252" s="357"/>
      <c r="E252" s="357"/>
      <c r="F252" s="357"/>
      <c r="G252" s="903"/>
      <c r="H252" s="357"/>
      <c r="I252" s="357"/>
      <c r="J252" s="357"/>
      <c r="K252" s="357"/>
    </row>
    <row r="253" spans="1:11">
      <c r="A253" s="357"/>
      <c r="B253" s="357"/>
      <c r="C253" s="357"/>
      <c r="D253" s="357"/>
      <c r="E253" s="357"/>
      <c r="F253" s="357"/>
      <c r="G253" s="903"/>
      <c r="H253" s="357"/>
      <c r="I253" s="357"/>
      <c r="J253" s="357"/>
      <c r="K253" s="357"/>
    </row>
    <row r="254" spans="1:11">
      <c r="A254" s="357"/>
      <c r="B254" s="357"/>
      <c r="C254" s="357"/>
      <c r="D254" s="357"/>
      <c r="E254" s="357"/>
      <c r="F254" s="357"/>
      <c r="G254" s="903"/>
      <c r="H254" s="357"/>
      <c r="I254" s="357"/>
      <c r="J254" s="357"/>
      <c r="K254" s="357"/>
    </row>
    <row r="255" spans="1:11">
      <c r="A255" s="357"/>
      <c r="B255" s="357"/>
      <c r="C255" s="357"/>
      <c r="D255" s="357"/>
      <c r="E255" s="357"/>
      <c r="F255" s="357"/>
      <c r="G255" s="903"/>
      <c r="H255" s="357"/>
      <c r="I255" s="357"/>
      <c r="J255" s="357"/>
      <c r="K255" s="357"/>
    </row>
    <row r="256" spans="1:11">
      <c r="A256" s="357"/>
      <c r="B256" s="357"/>
      <c r="C256" s="357"/>
      <c r="D256" s="357"/>
      <c r="E256" s="357"/>
      <c r="F256" s="357"/>
      <c r="G256" s="903"/>
      <c r="H256" s="357"/>
      <c r="I256" s="357"/>
      <c r="J256" s="357"/>
      <c r="K256" s="357"/>
    </row>
    <row r="257" spans="1:11">
      <c r="A257" s="357"/>
      <c r="B257" s="357"/>
      <c r="C257" s="357"/>
      <c r="D257" s="357"/>
      <c r="E257" s="357"/>
      <c r="F257" s="357"/>
      <c r="G257" s="903"/>
      <c r="H257" s="357"/>
      <c r="I257" s="357"/>
      <c r="J257" s="357"/>
      <c r="K257" s="357"/>
    </row>
    <row r="258" spans="1:11">
      <c r="A258" s="357"/>
      <c r="B258" s="357"/>
      <c r="C258" s="357"/>
      <c r="D258" s="357"/>
      <c r="E258" s="357"/>
      <c r="F258" s="357"/>
      <c r="G258" s="903"/>
      <c r="H258" s="357"/>
      <c r="I258" s="357"/>
      <c r="J258" s="357"/>
      <c r="K258" s="357"/>
    </row>
    <row r="259" spans="1:11">
      <c r="A259" s="357"/>
      <c r="B259" s="357"/>
      <c r="C259" s="357"/>
      <c r="D259" s="357"/>
      <c r="E259" s="357"/>
      <c r="F259" s="357"/>
      <c r="G259" s="903"/>
      <c r="H259" s="357"/>
      <c r="I259" s="357"/>
      <c r="J259" s="357"/>
      <c r="K259" s="357"/>
    </row>
    <row r="260" spans="1:11">
      <c r="A260" s="357"/>
      <c r="B260" s="357"/>
      <c r="C260" s="357"/>
      <c r="D260" s="357"/>
      <c r="E260" s="357"/>
      <c r="F260" s="357"/>
      <c r="G260" s="903"/>
      <c r="H260" s="357"/>
      <c r="I260" s="357"/>
      <c r="J260" s="357"/>
      <c r="K260" s="357"/>
    </row>
    <row r="261" spans="1:11">
      <c r="A261" s="357"/>
      <c r="B261" s="357"/>
      <c r="C261" s="357"/>
      <c r="D261" s="357"/>
      <c r="E261" s="357"/>
      <c r="F261" s="357"/>
      <c r="G261" s="903"/>
      <c r="H261" s="357"/>
      <c r="I261" s="357"/>
      <c r="J261" s="357"/>
      <c r="K261" s="357"/>
    </row>
    <row r="262" spans="1:11">
      <c r="A262" s="357"/>
      <c r="B262" s="357"/>
      <c r="C262" s="357"/>
      <c r="D262" s="357"/>
      <c r="E262" s="357"/>
      <c r="F262" s="357"/>
      <c r="G262" s="903"/>
      <c r="H262" s="357"/>
      <c r="I262" s="357"/>
      <c r="J262" s="357"/>
      <c r="K262" s="357"/>
    </row>
    <row r="263" spans="1:11">
      <c r="A263" s="357"/>
      <c r="B263" s="357"/>
      <c r="C263" s="357"/>
      <c r="D263" s="357"/>
      <c r="E263" s="357"/>
      <c r="F263" s="357"/>
      <c r="G263" s="903"/>
      <c r="H263" s="357"/>
      <c r="I263" s="357"/>
      <c r="J263" s="357"/>
      <c r="K263" s="357"/>
    </row>
    <row r="264" spans="1:11">
      <c r="A264" s="357"/>
      <c r="B264" s="357"/>
      <c r="C264" s="357"/>
      <c r="D264" s="357"/>
      <c r="E264" s="357"/>
      <c r="F264" s="357"/>
      <c r="G264" s="903"/>
      <c r="H264" s="357"/>
      <c r="I264" s="357"/>
      <c r="J264" s="357"/>
      <c r="K264" s="357"/>
    </row>
    <row r="265" spans="1:11">
      <c r="A265" s="357"/>
      <c r="B265" s="357"/>
      <c r="C265" s="357"/>
      <c r="D265" s="357"/>
      <c r="E265" s="357"/>
      <c r="F265" s="357"/>
      <c r="G265" s="903"/>
      <c r="H265" s="357"/>
      <c r="I265" s="357"/>
      <c r="J265" s="357"/>
      <c r="K265" s="357"/>
    </row>
    <row r="266" spans="1:11">
      <c r="A266" s="357"/>
      <c r="B266" s="357"/>
      <c r="C266" s="357"/>
      <c r="D266" s="357"/>
      <c r="E266" s="357"/>
      <c r="F266" s="357"/>
      <c r="G266" s="903"/>
      <c r="H266" s="357"/>
      <c r="I266" s="357"/>
      <c r="J266" s="357"/>
      <c r="K266" s="357"/>
    </row>
    <row r="267" spans="1:11">
      <c r="A267" s="357"/>
      <c r="B267" s="357"/>
      <c r="C267" s="357"/>
      <c r="D267" s="357"/>
      <c r="E267" s="357"/>
      <c r="F267" s="357"/>
      <c r="G267" s="903"/>
      <c r="H267" s="357"/>
      <c r="I267" s="357"/>
      <c r="J267" s="357"/>
      <c r="K267" s="357"/>
    </row>
    <row r="268" spans="1:11">
      <c r="A268" s="357"/>
      <c r="B268" s="357"/>
      <c r="C268" s="357"/>
      <c r="D268" s="357"/>
      <c r="E268" s="357"/>
      <c r="F268" s="357"/>
      <c r="G268" s="903"/>
      <c r="H268" s="357"/>
      <c r="I268" s="357"/>
      <c r="J268" s="357"/>
      <c r="K268" s="357"/>
    </row>
    <row r="269" spans="1:11">
      <c r="A269" s="357"/>
      <c r="B269" s="357"/>
      <c r="C269" s="357"/>
      <c r="D269" s="357"/>
      <c r="E269" s="357"/>
      <c r="F269" s="357"/>
      <c r="G269" s="903"/>
      <c r="H269" s="357"/>
      <c r="I269" s="357"/>
      <c r="J269" s="357"/>
      <c r="K269" s="357"/>
    </row>
    <row r="270" spans="1:11">
      <c r="A270" s="357"/>
      <c r="B270" s="357"/>
      <c r="C270" s="357"/>
      <c r="D270" s="357"/>
      <c r="E270" s="357"/>
      <c r="F270" s="357"/>
      <c r="G270" s="903"/>
      <c r="H270" s="357"/>
      <c r="I270" s="357"/>
      <c r="J270" s="357"/>
      <c r="K270" s="357"/>
    </row>
    <row r="271" spans="1:11">
      <c r="A271" s="357"/>
      <c r="B271" s="357"/>
      <c r="C271" s="357"/>
      <c r="D271" s="357"/>
      <c r="E271" s="357"/>
      <c r="F271" s="357"/>
      <c r="G271" s="903"/>
      <c r="H271" s="357"/>
      <c r="I271" s="357"/>
      <c r="J271" s="357"/>
      <c r="K271" s="357"/>
    </row>
    <row r="272" spans="1:11">
      <c r="A272" s="357"/>
      <c r="B272" s="357"/>
      <c r="C272" s="357"/>
      <c r="D272" s="357"/>
      <c r="E272" s="357"/>
      <c r="F272" s="357"/>
      <c r="G272" s="903"/>
      <c r="H272" s="357"/>
      <c r="I272" s="357"/>
      <c r="J272" s="357"/>
      <c r="K272" s="357"/>
    </row>
    <row r="273" spans="1:11">
      <c r="A273" s="357"/>
      <c r="B273" s="357"/>
      <c r="C273" s="357"/>
      <c r="D273" s="357"/>
      <c r="E273" s="357"/>
      <c r="F273" s="357"/>
      <c r="G273" s="903"/>
      <c r="H273" s="357"/>
      <c r="I273" s="357"/>
      <c r="J273" s="357"/>
      <c r="K273" s="357"/>
    </row>
    <row r="274" spans="1:11">
      <c r="A274" s="357"/>
      <c r="B274" s="357"/>
      <c r="C274" s="357"/>
      <c r="D274" s="357"/>
      <c r="E274" s="357"/>
      <c r="F274" s="357"/>
      <c r="G274" s="903"/>
      <c r="H274" s="357"/>
      <c r="I274" s="357"/>
      <c r="J274" s="357"/>
      <c r="K274" s="357"/>
    </row>
    <row r="275" spans="1:11">
      <c r="A275" s="357"/>
      <c r="B275" s="357"/>
      <c r="C275" s="357"/>
      <c r="D275" s="357"/>
      <c r="E275" s="357"/>
      <c r="F275" s="357"/>
      <c r="G275" s="903"/>
      <c r="H275" s="357"/>
      <c r="I275" s="357"/>
      <c r="J275" s="357"/>
      <c r="K275" s="357"/>
    </row>
    <row r="276" spans="1:11">
      <c r="A276" s="357"/>
      <c r="B276" s="357"/>
      <c r="C276" s="357"/>
      <c r="D276" s="357"/>
      <c r="E276" s="357"/>
      <c r="F276" s="357"/>
      <c r="G276" s="903"/>
      <c r="H276" s="357"/>
      <c r="I276" s="357"/>
      <c r="J276" s="357"/>
      <c r="K276" s="357"/>
    </row>
    <row r="277" spans="1:11">
      <c r="A277" s="357"/>
      <c r="B277" s="357"/>
      <c r="C277" s="357"/>
      <c r="D277" s="357"/>
      <c r="E277" s="357"/>
      <c r="F277" s="357"/>
      <c r="G277" s="903"/>
      <c r="H277" s="357"/>
      <c r="I277" s="357"/>
      <c r="J277" s="357"/>
      <c r="K277" s="357"/>
    </row>
    <row r="278" spans="1:11">
      <c r="A278" s="357"/>
      <c r="B278" s="357"/>
      <c r="C278" s="357"/>
      <c r="D278" s="357"/>
      <c r="E278" s="357"/>
      <c r="F278" s="357"/>
      <c r="G278" s="903"/>
      <c r="H278" s="357"/>
      <c r="I278" s="357"/>
      <c r="J278" s="357"/>
      <c r="K278" s="357"/>
    </row>
    <row r="279" spans="1:11">
      <c r="A279" s="357"/>
      <c r="B279" s="357"/>
      <c r="C279" s="357"/>
      <c r="D279" s="357"/>
      <c r="E279" s="357"/>
      <c r="F279" s="357"/>
      <c r="G279" s="903"/>
      <c r="H279" s="357"/>
      <c r="I279" s="357"/>
      <c r="J279" s="357"/>
      <c r="K279" s="357"/>
    </row>
    <row r="280" spans="1:11">
      <c r="A280" s="357"/>
      <c r="B280" s="357"/>
      <c r="C280" s="357"/>
      <c r="D280" s="357"/>
      <c r="E280" s="357"/>
      <c r="F280" s="357"/>
      <c r="G280" s="903"/>
      <c r="H280" s="357"/>
      <c r="I280" s="357"/>
      <c r="J280" s="357"/>
      <c r="K280" s="357"/>
    </row>
    <row r="281" spans="1:11">
      <c r="A281" s="357"/>
      <c r="B281" s="357"/>
      <c r="C281" s="357"/>
      <c r="D281" s="357"/>
      <c r="E281" s="357"/>
      <c r="F281" s="357"/>
      <c r="G281" s="903"/>
      <c r="H281" s="357"/>
      <c r="I281" s="357"/>
      <c r="J281" s="357"/>
      <c r="K281" s="357"/>
    </row>
    <row r="282" spans="1:11">
      <c r="A282" s="357"/>
      <c r="B282" s="357"/>
      <c r="C282" s="357"/>
      <c r="D282" s="357"/>
      <c r="E282" s="357"/>
      <c r="F282" s="357"/>
      <c r="G282" s="903"/>
      <c r="H282" s="357"/>
      <c r="I282" s="357"/>
      <c r="J282" s="357"/>
      <c r="K282" s="357"/>
    </row>
    <row r="283" spans="1:11">
      <c r="A283" s="357"/>
      <c r="B283" s="357"/>
      <c r="C283" s="357"/>
      <c r="D283" s="357"/>
      <c r="E283" s="357"/>
      <c r="F283" s="357"/>
      <c r="G283" s="903"/>
      <c r="H283" s="357"/>
      <c r="I283" s="357"/>
      <c r="J283" s="357"/>
      <c r="K283" s="357"/>
    </row>
    <row r="284" spans="1:11">
      <c r="A284" s="357"/>
      <c r="B284" s="357"/>
      <c r="C284" s="357"/>
      <c r="D284" s="357"/>
      <c r="E284" s="357"/>
      <c r="F284" s="357"/>
      <c r="G284" s="903"/>
      <c r="H284" s="357"/>
      <c r="I284" s="357"/>
      <c r="J284" s="357"/>
      <c r="K284" s="357"/>
    </row>
    <row r="285" spans="1:11">
      <c r="A285" s="357"/>
      <c r="B285" s="357"/>
      <c r="C285" s="357"/>
      <c r="D285" s="357"/>
      <c r="E285" s="357"/>
      <c r="F285" s="357"/>
      <c r="G285" s="903"/>
      <c r="H285" s="357"/>
      <c r="I285" s="357"/>
      <c r="J285" s="357"/>
      <c r="K285" s="357"/>
    </row>
    <row r="286" spans="1:11">
      <c r="A286" s="357"/>
      <c r="B286" s="357"/>
      <c r="C286" s="357"/>
      <c r="D286" s="357"/>
      <c r="E286" s="357"/>
      <c r="F286" s="357"/>
      <c r="G286" s="903"/>
      <c r="H286" s="357"/>
      <c r="I286" s="357"/>
      <c r="J286" s="357"/>
      <c r="K286" s="357"/>
    </row>
    <row r="287" spans="1:11">
      <c r="A287" s="357"/>
      <c r="B287" s="357"/>
      <c r="C287" s="357"/>
      <c r="D287" s="357"/>
      <c r="E287" s="357"/>
      <c r="F287" s="357"/>
      <c r="G287" s="903"/>
      <c r="H287" s="357"/>
      <c r="I287" s="357"/>
      <c r="J287" s="357"/>
      <c r="K287" s="357"/>
    </row>
    <row r="288" spans="1:11">
      <c r="A288" s="357"/>
      <c r="B288" s="357"/>
      <c r="C288" s="357"/>
      <c r="D288" s="357"/>
      <c r="E288" s="357"/>
      <c r="F288" s="357"/>
      <c r="G288" s="903"/>
      <c r="H288" s="357"/>
      <c r="I288" s="357"/>
      <c r="J288" s="357"/>
      <c r="K288" s="357"/>
    </row>
    <row r="289" spans="1:11">
      <c r="A289" s="357"/>
      <c r="B289" s="357"/>
      <c r="C289" s="357"/>
      <c r="D289" s="357"/>
      <c r="E289" s="357"/>
      <c r="F289" s="357"/>
      <c r="G289" s="903"/>
      <c r="H289" s="357"/>
      <c r="I289" s="357"/>
      <c r="J289" s="357"/>
      <c r="K289" s="357"/>
    </row>
    <row r="290" spans="1:11">
      <c r="A290" s="357"/>
      <c r="B290" s="357"/>
      <c r="C290" s="357"/>
      <c r="D290" s="357"/>
      <c r="E290" s="357"/>
      <c r="F290" s="357"/>
      <c r="G290" s="903"/>
      <c r="H290" s="357"/>
      <c r="I290" s="357"/>
      <c r="J290" s="357"/>
      <c r="K290" s="357"/>
    </row>
    <row r="291" spans="1:11">
      <c r="A291" s="357"/>
      <c r="B291" s="357"/>
      <c r="C291" s="357"/>
      <c r="D291" s="357"/>
      <c r="E291" s="357"/>
      <c r="F291" s="357"/>
      <c r="G291" s="903"/>
      <c r="H291" s="357"/>
      <c r="I291" s="357"/>
      <c r="J291" s="357"/>
      <c r="K291" s="357"/>
    </row>
    <row r="292" spans="1:11">
      <c r="A292" s="357"/>
      <c r="B292" s="357"/>
      <c r="C292" s="357"/>
      <c r="D292" s="357"/>
      <c r="E292" s="357"/>
      <c r="F292" s="357"/>
      <c r="G292" s="903"/>
      <c r="H292" s="357"/>
      <c r="I292" s="357"/>
      <c r="J292" s="357"/>
      <c r="K292" s="357"/>
    </row>
    <row r="293" spans="1:11">
      <c r="A293" s="357"/>
      <c r="B293" s="357"/>
      <c r="C293" s="357"/>
      <c r="D293" s="357"/>
      <c r="E293" s="357"/>
      <c r="F293" s="357"/>
      <c r="G293" s="903"/>
      <c r="H293" s="357"/>
      <c r="I293" s="357"/>
      <c r="J293" s="357"/>
      <c r="K293" s="357"/>
    </row>
    <row r="294" spans="1:11">
      <c r="A294" s="357"/>
      <c r="B294" s="357"/>
      <c r="C294" s="357"/>
      <c r="D294" s="357"/>
      <c r="E294" s="357"/>
      <c r="F294" s="357"/>
      <c r="G294" s="903"/>
      <c r="H294" s="357"/>
      <c r="I294" s="357"/>
      <c r="J294" s="357"/>
      <c r="K294" s="357"/>
    </row>
    <row r="295" spans="1:11">
      <c r="A295" s="357"/>
      <c r="B295" s="357"/>
      <c r="C295" s="357"/>
      <c r="D295" s="357"/>
      <c r="E295" s="357"/>
      <c r="F295" s="357"/>
      <c r="G295" s="903"/>
      <c r="H295" s="357"/>
      <c r="I295" s="357"/>
      <c r="J295" s="357"/>
      <c r="K295" s="357"/>
    </row>
    <row r="296" spans="1:11">
      <c r="A296" s="357"/>
      <c r="B296" s="357"/>
      <c r="C296" s="357"/>
      <c r="D296" s="357"/>
      <c r="E296" s="357"/>
      <c r="F296" s="357"/>
      <c r="G296" s="903"/>
      <c r="H296" s="357"/>
      <c r="I296" s="357"/>
      <c r="J296" s="357"/>
      <c r="K296" s="357"/>
    </row>
    <row r="297" spans="1:11">
      <c r="A297" s="357"/>
      <c r="B297" s="357"/>
      <c r="C297" s="357"/>
      <c r="D297" s="357"/>
      <c r="E297" s="357"/>
      <c r="F297" s="357"/>
      <c r="G297" s="903"/>
      <c r="H297" s="357"/>
      <c r="I297" s="357"/>
      <c r="J297" s="357"/>
      <c r="K297" s="357"/>
    </row>
    <row r="298" spans="1:11">
      <c r="A298" s="357"/>
      <c r="B298" s="357"/>
      <c r="C298" s="357"/>
      <c r="D298" s="357"/>
      <c r="E298" s="357"/>
      <c r="F298" s="357"/>
      <c r="G298" s="903"/>
      <c r="H298" s="357"/>
      <c r="I298" s="357"/>
      <c r="J298" s="357"/>
      <c r="K298" s="357"/>
    </row>
    <row r="299" spans="1:11">
      <c r="A299" s="357"/>
      <c r="B299" s="357"/>
      <c r="C299" s="357"/>
      <c r="D299" s="357"/>
      <c r="E299" s="357"/>
      <c r="F299" s="357"/>
      <c r="G299" s="903"/>
      <c r="H299" s="357"/>
      <c r="I299" s="357"/>
      <c r="J299" s="357"/>
      <c r="K299" s="357"/>
    </row>
    <row r="300" spans="1:11">
      <c r="A300" s="357"/>
      <c r="B300" s="357"/>
      <c r="C300" s="357"/>
      <c r="D300" s="357"/>
      <c r="E300" s="357"/>
      <c r="F300" s="357"/>
      <c r="G300" s="903"/>
      <c r="H300" s="357"/>
      <c r="I300" s="357"/>
      <c r="J300" s="357"/>
      <c r="K300" s="357"/>
    </row>
    <row r="301" spans="1:11">
      <c r="A301" s="357"/>
      <c r="B301" s="357"/>
      <c r="C301" s="357"/>
      <c r="D301" s="357"/>
      <c r="E301" s="357"/>
      <c r="F301" s="357"/>
      <c r="G301" s="903"/>
      <c r="H301" s="357"/>
      <c r="I301" s="357"/>
      <c r="J301" s="357"/>
      <c r="K301" s="357"/>
    </row>
    <row r="302" spans="1:11">
      <c r="A302" s="357"/>
      <c r="B302" s="357"/>
      <c r="C302" s="357"/>
      <c r="D302" s="357"/>
      <c r="E302" s="357"/>
      <c r="F302" s="357"/>
      <c r="G302" s="903"/>
      <c r="H302" s="357"/>
      <c r="I302" s="357"/>
      <c r="J302" s="357"/>
      <c r="K302" s="357"/>
    </row>
    <row r="303" spans="1:11">
      <c r="A303" s="357"/>
      <c r="B303" s="357"/>
      <c r="C303" s="357"/>
      <c r="D303" s="357"/>
      <c r="E303" s="357"/>
      <c r="F303" s="357"/>
      <c r="G303" s="903"/>
      <c r="H303" s="357"/>
      <c r="I303" s="357"/>
      <c r="J303" s="357"/>
      <c r="K303" s="357"/>
    </row>
    <row r="304" spans="1:11">
      <c r="A304" s="357"/>
      <c r="B304" s="357"/>
      <c r="C304" s="357"/>
      <c r="D304" s="357"/>
      <c r="E304" s="357"/>
      <c r="F304" s="357"/>
      <c r="G304" s="903"/>
      <c r="H304" s="357"/>
      <c r="I304" s="357"/>
      <c r="J304" s="357"/>
      <c r="K304" s="357"/>
    </row>
    <row r="305" spans="1:11">
      <c r="A305" s="357"/>
      <c r="B305" s="357"/>
      <c r="C305" s="357"/>
      <c r="D305" s="357"/>
      <c r="E305" s="357"/>
      <c r="F305" s="357"/>
      <c r="G305" s="903"/>
      <c r="H305" s="357"/>
      <c r="I305" s="357"/>
      <c r="J305" s="357"/>
      <c r="K305" s="357"/>
    </row>
    <row r="306" spans="1:11">
      <c r="A306" s="357"/>
      <c r="B306" s="357"/>
      <c r="C306" s="357"/>
      <c r="D306" s="357"/>
      <c r="E306" s="357"/>
      <c r="F306" s="357"/>
      <c r="G306" s="903"/>
      <c r="H306" s="357"/>
      <c r="I306" s="357"/>
      <c r="J306" s="357"/>
      <c r="K306" s="357"/>
    </row>
    <row r="307" spans="1:11">
      <c r="A307" s="357"/>
      <c r="B307" s="357"/>
      <c r="C307" s="357"/>
      <c r="D307" s="357"/>
      <c r="E307" s="357"/>
      <c r="F307" s="357"/>
      <c r="G307" s="903"/>
      <c r="H307" s="357"/>
      <c r="I307" s="357"/>
      <c r="J307" s="357"/>
      <c r="K307" s="357"/>
    </row>
    <row r="308" spans="1:11">
      <c r="A308" s="357"/>
      <c r="B308" s="357"/>
      <c r="C308" s="357"/>
      <c r="D308" s="357"/>
      <c r="E308" s="357"/>
      <c r="F308" s="357"/>
      <c r="G308" s="903"/>
      <c r="H308" s="357"/>
      <c r="I308" s="357"/>
      <c r="J308" s="357"/>
      <c r="K308" s="357"/>
    </row>
    <row r="309" spans="1:11">
      <c r="A309" s="357"/>
      <c r="B309" s="357"/>
      <c r="C309" s="357"/>
      <c r="D309" s="357"/>
      <c r="E309" s="357"/>
      <c r="F309" s="357"/>
      <c r="G309" s="903"/>
      <c r="H309" s="357"/>
      <c r="I309" s="357"/>
      <c r="J309" s="357"/>
      <c r="K309" s="357"/>
    </row>
    <row r="310" spans="1:11">
      <c r="A310" s="357"/>
      <c r="B310" s="357"/>
      <c r="C310" s="357"/>
      <c r="D310" s="357"/>
      <c r="E310" s="357"/>
      <c r="F310" s="357"/>
      <c r="G310" s="903"/>
      <c r="H310" s="357"/>
      <c r="I310" s="357"/>
      <c r="J310" s="357"/>
      <c r="K310" s="357"/>
    </row>
    <row r="311" spans="1:11">
      <c r="A311" s="357"/>
      <c r="B311" s="357"/>
      <c r="C311" s="357"/>
      <c r="D311" s="357"/>
      <c r="E311" s="357"/>
      <c r="F311" s="357"/>
      <c r="G311" s="903"/>
      <c r="H311" s="357"/>
      <c r="I311" s="357"/>
      <c r="J311" s="357"/>
      <c r="K311" s="357"/>
    </row>
    <row r="312" spans="1:11">
      <c r="A312" s="357"/>
      <c r="B312" s="357"/>
      <c r="C312" s="357"/>
      <c r="D312" s="357"/>
      <c r="E312" s="357"/>
      <c r="F312" s="357"/>
      <c r="G312" s="903"/>
      <c r="H312" s="357"/>
      <c r="I312" s="357"/>
      <c r="J312" s="357"/>
      <c r="K312" s="357"/>
    </row>
    <row r="313" spans="1:11">
      <c r="A313" s="357"/>
      <c r="B313" s="357"/>
      <c r="C313" s="357"/>
      <c r="D313" s="357"/>
      <c r="E313" s="357"/>
      <c r="F313" s="357"/>
      <c r="G313" s="903"/>
      <c r="H313" s="357"/>
      <c r="I313" s="357"/>
      <c r="J313" s="357"/>
      <c r="K313" s="357"/>
    </row>
    <row r="314" spans="1:11">
      <c r="A314" s="357"/>
      <c r="B314" s="357"/>
      <c r="C314" s="357"/>
      <c r="D314" s="357"/>
      <c r="E314" s="357"/>
      <c r="F314" s="357"/>
      <c r="G314" s="903"/>
      <c r="H314" s="357"/>
      <c r="I314" s="357"/>
      <c r="J314" s="357"/>
      <c r="K314" s="357"/>
    </row>
    <row r="315" spans="1:11">
      <c r="A315" s="357"/>
      <c r="B315" s="357"/>
      <c r="C315" s="357"/>
      <c r="D315" s="357"/>
      <c r="E315" s="357"/>
      <c r="F315" s="357"/>
      <c r="G315" s="903"/>
      <c r="H315" s="357"/>
      <c r="I315" s="357"/>
      <c r="J315" s="357"/>
      <c r="K315" s="357"/>
    </row>
    <row r="316" spans="1:11">
      <c r="A316" s="357"/>
      <c r="B316" s="357"/>
      <c r="C316" s="357"/>
      <c r="D316" s="357"/>
      <c r="E316" s="357"/>
      <c r="F316" s="357"/>
      <c r="G316" s="903"/>
      <c r="H316" s="357"/>
      <c r="I316" s="357"/>
      <c r="J316" s="357"/>
      <c r="K316" s="357"/>
    </row>
    <row r="317" spans="1:11">
      <c r="A317" s="357"/>
      <c r="B317" s="357"/>
      <c r="C317" s="357"/>
      <c r="D317" s="357"/>
      <c r="E317" s="357"/>
      <c r="F317" s="357"/>
      <c r="G317" s="903"/>
      <c r="H317" s="357"/>
      <c r="I317" s="357"/>
      <c r="J317" s="357"/>
      <c r="K317" s="357"/>
    </row>
    <row r="318" spans="1:11">
      <c r="A318" s="357"/>
      <c r="B318" s="357"/>
      <c r="C318" s="357"/>
      <c r="D318" s="357"/>
      <c r="E318" s="357"/>
      <c r="F318" s="357"/>
      <c r="G318" s="903"/>
      <c r="H318" s="357"/>
      <c r="I318" s="357"/>
      <c r="J318" s="357"/>
      <c r="K318" s="357"/>
    </row>
    <row r="319" spans="1:11">
      <c r="A319" s="357"/>
      <c r="B319" s="357"/>
      <c r="C319" s="357"/>
      <c r="D319" s="357"/>
      <c r="E319" s="357"/>
      <c r="F319" s="357"/>
      <c r="G319" s="903"/>
      <c r="H319" s="357"/>
      <c r="I319" s="357"/>
      <c r="J319" s="357"/>
      <c r="K319" s="357"/>
    </row>
    <row r="320" spans="1:11">
      <c r="A320" s="357"/>
      <c r="B320" s="357"/>
      <c r="C320" s="357"/>
      <c r="D320" s="357"/>
      <c r="E320" s="357"/>
      <c r="F320" s="357"/>
      <c r="G320" s="903"/>
      <c r="H320" s="357"/>
      <c r="I320" s="357"/>
      <c r="J320" s="357"/>
      <c r="K320" s="357"/>
    </row>
    <row r="321" spans="1:11">
      <c r="A321" s="357"/>
      <c r="B321" s="357"/>
      <c r="C321" s="357"/>
      <c r="D321" s="357"/>
      <c r="E321" s="357"/>
      <c r="F321" s="357"/>
      <c r="G321" s="903"/>
      <c r="H321" s="357"/>
      <c r="I321" s="357"/>
      <c r="J321" s="357"/>
      <c r="K321" s="357"/>
    </row>
    <row r="322" spans="1:11">
      <c r="A322" s="357"/>
      <c r="B322" s="357"/>
      <c r="C322" s="357"/>
      <c r="D322" s="357"/>
      <c r="E322" s="357"/>
      <c r="F322" s="357"/>
      <c r="G322" s="903"/>
      <c r="H322" s="357"/>
      <c r="I322" s="357"/>
      <c r="J322" s="357"/>
      <c r="K322" s="357"/>
    </row>
    <row r="323" spans="1:11">
      <c r="A323" s="357"/>
      <c r="B323" s="357"/>
      <c r="C323" s="357"/>
      <c r="D323" s="357"/>
      <c r="E323" s="357"/>
      <c r="F323" s="357"/>
      <c r="G323" s="903"/>
      <c r="H323" s="357"/>
      <c r="I323" s="357"/>
      <c r="J323" s="357"/>
      <c r="K323" s="357"/>
    </row>
    <row r="324" spans="1:11">
      <c r="A324" s="357"/>
      <c r="B324" s="357"/>
      <c r="C324" s="357"/>
      <c r="D324" s="357"/>
      <c r="E324" s="357"/>
      <c r="F324" s="357"/>
      <c r="G324" s="903"/>
      <c r="H324" s="357"/>
      <c r="I324" s="357"/>
      <c r="J324" s="357"/>
      <c r="K324" s="357"/>
    </row>
    <row r="325" spans="1:11">
      <c r="A325" s="357"/>
      <c r="B325" s="357"/>
      <c r="C325" s="357"/>
      <c r="D325" s="357"/>
      <c r="E325" s="357"/>
      <c r="F325" s="357"/>
      <c r="G325" s="903"/>
      <c r="H325" s="357"/>
      <c r="I325" s="357"/>
      <c r="J325" s="357"/>
      <c r="K325" s="357"/>
    </row>
    <row r="326" spans="1:11">
      <c r="A326" s="357"/>
      <c r="B326" s="357"/>
      <c r="C326" s="357"/>
      <c r="D326" s="357"/>
      <c r="E326" s="357"/>
      <c r="F326" s="357"/>
      <c r="G326" s="903"/>
      <c r="H326" s="357"/>
      <c r="I326" s="357"/>
      <c r="J326" s="357"/>
      <c r="K326" s="357"/>
    </row>
    <row r="327" spans="1:11">
      <c r="A327" s="357"/>
      <c r="B327" s="357"/>
      <c r="C327" s="357"/>
      <c r="D327" s="357"/>
      <c r="E327" s="357"/>
      <c r="F327" s="357"/>
      <c r="G327" s="903"/>
      <c r="H327" s="357"/>
      <c r="I327" s="357"/>
      <c r="J327" s="357"/>
      <c r="K327" s="357"/>
    </row>
    <row r="328" spans="1:11">
      <c r="A328" s="357"/>
      <c r="B328" s="357"/>
      <c r="C328" s="357"/>
      <c r="D328" s="357"/>
      <c r="E328" s="357"/>
      <c r="F328" s="357"/>
      <c r="G328" s="903"/>
      <c r="H328" s="357"/>
      <c r="I328" s="357"/>
      <c r="J328" s="357"/>
      <c r="K328" s="357"/>
    </row>
    <row r="329" spans="1:11">
      <c r="A329" s="357"/>
      <c r="B329" s="357"/>
      <c r="C329" s="357"/>
      <c r="D329" s="357"/>
      <c r="E329" s="357"/>
      <c r="F329" s="357"/>
      <c r="G329" s="903"/>
      <c r="H329" s="357"/>
      <c r="I329" s="357"/>
      <c r="J329" s="357"/>
      <c r="K329" s="357"/>
    </row>
    <row r="330" spans="1:11">
      <c r="A330" s="357"/>
      <c r="B330" s="357"/>
      <c r="C330" s="357"/>
      <c r="D330" s="357"/>
      <c r="E330" s="357"/>
      <c r="F330" s="357"/>
      <c r="G330" s="903"/>
      <c r="H330" s="357"/>
      <c r="I330" s="357"/>
      <c r="J330" s="357"/>
      <c r="K330" s="357"/>
    </row>
    <row r="331" spans="1:11">
      <c r="A331" s="357"/>
      <c r="B331" s="357"/>
      <c r="C331" s="357"/>
      <c r="D331" s="357"/>
      <c r="E331" s="357"/>
      <c r="F331" s="357"/>
      <c r="G331" s="903"/>
      <c r="H331" s="357"/>
      <c r="I331" s="357"/>
      <c r="J331" s="357"/>
      <c r="K331" s="357"/>
    </row>
    <row r="332" spans="1:11">
      <c r="A332" s="357"/>
      <c r="B332" s="357"/>
      <c r="C332" s="357"/>
      <c r="D332" s="357"/>
      <c r="E332" s="357"/>
      <c r="F332" s="357"/>
      <c r="G332" s="903"/>
      <c r="H332" s="357"/>
      <c r="I332" s="357"/>
      <c r="J332" s="357"/>
      <c r="K332" s="357"/>
    </row>
    <row r="333" spans="1:11">
      <c r="A333" s="357"/>
      <c r="B333" s="357"/>
      <c r="C333" s="357"/>
      <c r="D333" s="357"/>
      <c r="E333" s="357"/>
      <c r="F333" s="357"/>
      <c r="G333" s="903"/>
      <c r="H333" s="357"/>
      <c r="I333" s="357"/>
      <c r="J333" s="357"/>
      <c r="K333" s="357"/>
    </row>
    <row r="334" spans="1:11">
      <c r="A334" s="357"/>
      <c r="B334" s="357"/>
      <c r="C334" s="357"/>
      <c r="D334" s="357"/>
      <c r="E334" s="357"/>
      <c r="F334" s="357"/>
      <c r="G334" s="903"/>
      <c r="H334" s="357"/>
      <c r="I334" s="357"/>
      <c r="J334" s="357"/>
      <c r="K334" s="357"/>
    </row>
    <row r="335" spans="1:11">
      <c r="A335" s="357"/>
      <c r="B335" s="357"/>
      <c r="C335" s="357"/>
      <c r="D335" s="357"/>
      <c r="E335" s="357"/>
      <c r="F335" s="357"/>
      <c r="G335" s="903"/>
      <c r="H335" s="357"/>
      <c r="I335" s="357"/>
      <c r="J335" s="357"/>
      <c r="K335" s="357"/>
    </row>
    <row r="336" spans="1:11">
      <c r="A336" s="357"/>
      <c r="B336" s="357"/>
      <c r="C336" s="357"/>
      <c r="D336" s="357"/>
      <c r="E336" s="357"/>
      <c r="F336" s="357"/>
      <c r="G336" s="903"/>
      <c r="H336" s="357"/>
      <c r="I336" s="357"/>
      <c r="J336" s="357"/>
      <c r="K336" s="357"/>
    </row>
    <row r="337" spans="1:11">
      <c r="A337" s="357"/>
      <c r="B337" s="357"/>
      <c r="C337" s="357"/>
      <c r="D337" s="357"/>
      <c r="E337" s="357"/>
      <c r="F337" s="357"/>
      <c r="G337" s="903"/>
      <c r="H337" s="357"/>
      <c r="I337" s="357"/>
      <c r="J337" s="357"/>
      <c r="K337" s="357"/>
    </row>
    <row r="338" spans="1:11">
      <c r="A338" s="357"/>
      <c r="B338" s="357"/>
      <c r="C338" s="357"/>
      <c r="D338" s="357"/>
      <c r="E338" s="357"/>
      <c r="F338" s="357"/>
      <c r="G338" s="903"/>
      <c r="H338" s="357"/>
      <c r="I338" s="357"/>
      <c r="J338" s="357"/>
      <c r="K338" s="357"/>
    </row>
    <row r="339" spans="1:11">
      <c r="A339" s="357"/>
      <c r="B339" s="357"/>
      <c r="C339" s="357"/>
      <c r="D339" s="357"/>
      <c r="E339" s="357"/>
      <c r="F339" s="357"/>
      <c r="G339" s="903"/>
      <c r="H339" s="357"/>
      <c r="I339" s="357"/>
      <c r="J339" s="357"/>
      <c r="K339" s="357"/>
    </row>
    <row r="340" spans="1:11">
      <c r="A340" s="357"/>
      <c r="B340" s="357"/>
      <c r="C340" s="357"/>
      <c r="D340" s="357"/>
      <c r="E340" s="357"/>
      <c r="F340" s="357"/>
      <c r="G340" s="903"/>
      <c r="H340" s="357"/>
      <c r="I340" s="357"/>
      <c r="J340" s="357"/>
      <c r="K340" s="357"/>
    </row>
    <row r="341" spans="1:11">
      <c r="A341" s="357"/>
      <c r="B341" s="357"/>
      <c r="C341" s="357"/>
      <c r="D341" s="357"/>
      <c r="E341" s="357"/>
      <c r="F341" s="357"/>
      <c r="G341" s="903"/>
      <c r="H341" s="357"/>
      <c r="I341" s="357"/>
      <c r="J341" s="357"/>
      <c r="K341" s="357"/>
    </row>
    <row r="342" spans="1:11">
      <c r="A342" s="357"/>
      <c r="B342" s="357"/>
      <c r="C342" s="357"/>
      <c r="D342" s="357"/>
      <c r="E342" s="357"/>
      <c r="F342" s="357"/>
      <c r="G342" s="903"/>
      <c r="H342" s="357"/>
      <c r="I342" s="357"/>
      <c r="J342" s="357"/>
      <c r="K342" s="357"/>
    </row>
    <row r="343" spans="1:11">
      <c r="A343" s="357"/>
      <c r="B343" s="357"/>
      <c r="C343" s="357"/>
      <c r="D343" s="357"/>
      <c r="E343" s="357"/>
      <c r="F343" s="357"/>
      <c r="G343" s="903"/>
      <c r="H343" s="357"/>
      <c r="I343" s="357"/>
      <c r="J343" s="357"/>
      <c r="K343" s="357"/>
    </row>
    <row r="344" spans="1:11">
      <c r="A344" s="357"/>
      <c r="B344" s="357"/>
      <c r="C344" s="357"/>
      <c r="D344" s="357"/>
      <c r="E344" s="357"/>
      <c r="F344" s="357"/>
      <c r="G344" s="903"/>
      <c r="H344" s="357"/>
      <c r="I344" s="357"/>
      <c r="J344" s="357"/>
      <c r="K344" s="357"/>
    </row>
    <row r="345" spans="1:11">
      <c r="A345" s="357"/>
      <c r="B345" s="357"/>
      <c r="C345" s="357"/>
      <c r="D345" s="357"/>
      <c r="E345" s="357"/>
      <c r="F345" s="357"/>
      <c r="G345" s="903"/>
      <c r="H345" s="357"/>
      <c r="I345" s="357"/>
      <c r="J345" s="357"/>
      <c r="K345" s="357"/>
    </row>
    <row r="346" spans="1:11">
      <c r="A346" s="357"/>
      <c r="B346" s="357"/>
      <c r="C346" s="357"/>
      <c r="D346" s="357"/>
      <c r="E346" s="357"/>
      <c r="F346" s="357"/>
      <c r="G346" s="903"/>
      <c r="H346" s="357"/>
      <c r="I346" s="357"/>
      <c r="J346" s="357"/>
      <c r="K346" s="357"/>
    </row>
    <row r="347" spans="1:11">
      <c r="A347" s="357"/>
      <c r="B347" s="357"/>
      <c r="C347" s="357"/>
      <c r="D347" s="357"/>
      <c r="E347" s="357"/>
      <c r="F347" s="357"/>
      <c r="G347" s="903"/>
      <c r="H347" s="357"/>
      <c r="I347" s="357"/>
      <c r="J347" s="357"/>
      <c r="K347" s="357"/>
    </row>
    <row r="348" spans="1:11">
      <c r="A348" s="357"/>
      <c r="B348" s="357"/>
      <c r="C348" s="357"/>
      <c r="D348" s="357"/>
      <c r="E348" s="357"/>
      <c r="F348" s="357"/>
      <c r="G348" s="903"/>
      <c r="H348" s="357"/>
      <c r="I348" s="357"/>
      <c r="J348" s="357"/>
      <c r="K348" s="357"/>
    </row>
    <row r="349" spans="1:11">
      <c r="A349" s="357"/>
      <c r="B349" s="357"/>
      <c r="C349" s="357"/>
      <c r="D349" s="357"/>
      <c r="E349" s="357"/>
      <c r="F349" s="357"/>
      <c r="G349" s="903"/>
      <c r="H349" s="357"/>
      <c r="I349" s="357"/>
      <c r="J349" s="357"/>
      <c r="K349" s="357"/>
    </row>
    <row r="350" spans="1:11">
      <c r="A350" s="357"/>
      <c r="B350" s="357"/>
      <c r="C350" s="357"/>
      <c r="D350" s="357"/>
      <c r="E350" s="357"/>
      <c r="F350" s="357"/>
      <c r="G350" s="903"/>
      <c r="H350" s="357"/>
      <c r="I350" s="357"/>
      <c r="J350" s="357"/>
      <c r="K350" s="357"/>
    </row>
    <row r="351" spans="1:11">
      <c r="A351" s="357"/>
      <c r="B351" s="357"/>
      <c r="C351" s="357"/>
      <c r="D351" s="357"/>
      <c r="E351" s="357"/>
      <c r="F351" s="357"/>
      <c r="G351" s="903"/>
      <c r="H351" s="357"/>
      <c r="I351" s="357"/>
      <c r="J351" s="357"/>
      <c r="K351" s="357"/>
    </row>
    <row r="352" spans="1:11">
      <c r="A352" s="357"/>
      <c r="B352" s="357"/>
      <c r="C352" s="357"/>
      <c r="D352" s="357"/>
      <c r="E352" s="357"/>
      <c r="F352" s="357"/>
      <c r="G352" s="903"/>
      <c r="H352" s="357"/>
      <c r="I352" s="357"/>
      <c r="J352" s="357"/>
      <c r="K352" s="357"/>
    </row>
    <row r="353" spans="1:11">
      <c r="A353" s="357"/>
      <c r="B353" s="357"/>
      <c r="C353" s="357"/>
      <c r="D353" s="357"/>
      <c r="E353" s="357"/>
      <c r="F353" s="357"/>
      <c r="G353" s="903"/>
      <c r="H353" s="357"/>
      <c r="I353" s="357"/>
      <c r="J353" s="357"/>
      <c r="K353" s="357"/>
    </row>
    <row r="354" spans="1:11">
      <c r="A354" s="357"/>
      <c r="B354" s="357"/>
      <c r="C354" s="357"/>
      <c r="D354" s="357"/>
      <c r="E354" s="357"/>
      <c r="F354" s="357"/>
      <c r="G354" s="903"/>
      <c r="H354" s="357"/>
      <c r="I354" s="357"/>
      <c r="J354" s="357"/>
      <c r="K354" s="357"/>
    </row>
    <row r="355" spans="1:11">
      <c r="A355" s="357"/>
      <c r="B355" s="357"/>
      <c r="C355" s="357"/>
      <c r="D355" s="357"/>
      <c r="E355" s="357"/>
      <c r="F355" s="357"/>
      <c r="G355" s="903"/>
      <c r="H355" s="357"/>
      <c r="I355" s="357"/>
      <c r="J355" s="357"/>
      <c r="K355" s="357"/>
    </row>
    <row r="356" spans="1:11">
      <c r="A356" s="357"/>
      <c r="B356" s="357"/>
      <c r="C356" s="357"/>
      <c r="D356" s="357"/>
      <c r="E356" s="357"/>
      <c r="F356" s="357"/>
      <c r="G356" s="903"/>
      <c r="H356" s="357"/>
      <c r="I356" s="357"/>
      <c r="J356" s="357"/>
      <c r="K356" s="357"/>
    </row>
    <row r="357" spans="1:11">
      <c r="A357" s="357"/>
      <c r="B357" s="357"/>
      <c r="C357" s="357"/>
      <c r="D357" s="357"/>
      <c r="E357" s="357"/>
      <c r="F357" s="357"/>
      <c r="G357" s="903"/>
      <c r="H357" s="357"/>
      <c r="I357" s="357"/>
      <c r="J357" s="357"/>
      <c r="K357" s="357"/>
    </row>
    <row r="358" spans="1:11">
      <c r="A358" s="357"/>
      <c r="B358" s="357"/>
      <c r="C358" s="357"/>
      <c r="D358" s="357"/>
      <c r="E358" s="357"/>
      <c r="F358" s="357"/>
      <c r="G358" s="903"/>
      <c r="H358" s="357"/>
      <c r="I358" s="357"/>
      <c r="J358" s="357"/>
      <c r="K358" s="357"/>
    </row>
    <row r="359" spans="1:11">
      <c r="A359" s="357"/>
      <c r="B359" s="357"/>
      <c r="C359" s="357"/>
      <c r="D359" s="357"/>
      <c r="E359" s="357"/>
      <c r="F359" s="357"/>
      <c r="G359" s="903"/>
      <c r="H359" s="357"/>
      <c r="I359" s="357"/>
      <c r="J359" s="357"/>
      <c r="K359" s="357"/>
    </row>
    <row r="360" spans="1:11">
      <c r="A360" s="357"/>
      <c r="B360" s="357"/>
      <c r="C360" s="357"/>
      <c r="D360" s="357"/>
      <c r="E360" s="357"/>
      <c r="F360" s="357"/>
      <c r="G360" s="903"/>
      <c r="H360" s="357"/>
      <c r="I360" s="357"/>
      <c r="J360" s="357"/>
      <c r="K360" s="357"/>
    </row>
    <row r="361" spans="1:11">
      <c r="A361" s="357"/>
      <c r="B361" s="357"/>
      <c r="C361" s="357"/>
      <c r="D361" s="357"/>
      <c r="E361" s="357"/>
      <c r="F361" s="357"/>
      <c r="G361" s="903"/>
      <c r="H361" s="357"/>
      <c r="I361" s="357"/>
      <c r="J361" s="357"/>
      <c r="K361" s="357"/>
    </row>
    <row r="362" spans="1:11">
      <c r="A362" s="357"/>
      <c r="B362" s="357"/>
      <c r="C362" s="357"/>
      <c r="D362" s="357"/>
      <c r="E362" s="357"/>
      <c r="F362" s="357"/>
      <c r="G362" s="903"/>
      <c r="H362" s="357"/>
      <c r="I362" s="357"/>
      <c r="J362" s="357"/>
      <c r="K362" s="357"/>
    </row>
    <row r="363" spans="1:11">
      <c r="A363" s="357"/>
      <c r="B363" s="357"/>
      <c r="C363" s="357"/>
      <c r="D363" s="357"/>
      <c r="E363" s="357"/>
      <c r="F363" s="357"/>
      <c r="G363" s="903"/>
      <c r="H363" s="357"/>
      <c r="I363" s="357"/>
      <c r="J363" s="357"/>
      <c r="K363" s="357"/>
    </row>
    <row r="364" spans="1:11">
      <c r="A364" s="357"/>
      <c r="B364" s="357"/>
      <c r="C364" s="357"/>
      <c r="D364" s="357"/>
      <c r="E364" s="357"/>
      <c r="F364" s="357"/>
      <c r="G364" s="903"/>
      <c r="H364" s="357"/>
      <c r="I364" s="357"/>
      <c r="J364" s="357"/>
      <c r="K364" s="357"/>
    </row>
    <row r="365" spans="1:11">
      <c r="A365" s="357"/>
      <c r="B365" s="357"/>
      <c r="C365" s="357"/>
      <c r="D365" s="357"/>
      <c r="E365" s="357"/>
      <c r="F365" s="357"/>
      <c r="G365" s="903"/>
      <c r="H365" s="357"/>
      <c r="I365" s="357"/>
      <c r="J365" s="357"/>
      <c r="K365" s="357"/>
    </row>
    <row r="366" spans="1:11">
      <c r="A366" s="357"/>
      <c r="B366" s="357"/>
      <c r="C366" s="357"/>
      <c r="D366" s="357"/>
      <c r="E366" s="357"/>
      <c r="F366" s="357"/>
      <c r="G366" s="903"/>
      <c r="H366" s="357"/>
      <c r="I366" s="357"/>
      <c r="J366" s="357"/>
      <c r="K366" s="357"/>
    </row>
    <row r="367" spans="1:11">
      <c r="A367" s="357"/>
      <c r="B367" s="357"/>
      <c r="C367" s="357"/>
      <c r="D367" s="357"/>
      <c r="E367" s="357"/>
      <c r="F367" s="357"/>
      <c r="G367" s="903"/>
      <c r="H367" s="357"/>
      <c r="I367" s="357"/>
      <c r="J367" s="357"/>
      <c r="K367" s="357"/>
    </row>
    <row r="368" spans="1:11">
      <c r="A368" s="357"/>
      <c r="B368" s="357"/>
      <c r="C368" s="357"/>
      <c r="D368" s="357"/>
      <c r="E368" s="357"/>
      <c r="F368" s="357"/>
      <c r="G368" s="903"/>
      <c r="H368" s="357"/>
      <c r="I368" s="357"/>
      <c r="J368" s="357"/>
      <c r="K368" s="357"/>
    </row>
    <row r="369" spans="1:11">
      <c r="A369" s="357"/>
      <c r="B369" s="357"/>
      <c r="C369" s="357"/>
      <c r="D369" s="357"/>
      <c r="E369" s="357"/>
      <c r="F369" s="357"/>
      <c r="G369" s="903"/>
      <c r="H369" s="357"/>
      <c r="I369" s="357"/>
      <c r="J369" s="357"/>
      <c r="K369" s="357"/>
    </row>
    <row r="370" spans="1:11">
      <c r="A370" s="357"/>
      <c r="B370" s="357"/>
      <c r="C370" s="357"/>
      <c r="D370" s="357"/>
      <c r="E370" s="357"/>
      <c r="F370" s="357"/>
      <c r="G370" s="903"/>
      <c r="H370" s="357"/>
      <c r="I370" s="357"/>
      <c r="J370" s="357"/>
      <c r="K370" s="357"/>
    </row>
    <row r="371" spans="1:11">
      <c r="A371" s="357"/>
      <c r="B371" s="357"/>
      <c r="C371" s="357"/>
      <c r="D371" s="357"/>
      <c r="E371" s="357"/>
      <c r="F371" s="357"/>
      <c r="G371" s="903"/>
      <c r="H371" s="357"/>
      <c r="I371" s="357"/>
      <c r="J371" s="357"/>
      <c r="K371" s="357"/>
    </row>
    <row r="372" spans="1:11">
      <c r="A372" s="357"/>
      <c r="B372" s="357"/>
      <c r="C372" s="357"/>
      <c r="D372" s="357"/>
      <c r="E372" s="357"/>
      <c r="F372" s="357"/>
      <c r="G372" s="903"/>
      <c r="H372" s="357"/>
      <c r="I372" s="357"/>
      <c r="J372" s="357"/>
      <c r="K372" s="357"/>
    </row>
    <row r="373" spans="1:11">
      <c r="A373" s="357"/>
      <c r="B373" s="357"/>
      <c r="C373" s="357"/>
      <c r="D373" s="357"/>
      <c r="E373" s="357"/>
      <c r="F373" s="357"/>
      <c r="G373" s="903"/>
      <c r="H373" s="357"/>
      <c r="I373" s="357"/>
      <c r="J373" s="357"/>
      <c r="K373" s="357"/>
    </row>
    <row r="374" spans="1:11">
      <c r="A374" s="357"/>
      <c r="B374" s="357"/>
      <c r="C374" s="357"/>
      <c r="D374" s="357"/>
      <c r="E374" s="357"/>
      <c r="F374" s="357"/>
      <c r="G374" s="903"/>
      <c r="H374" s="357"/>
      <c r="I374" s="357"/>
      <c r="J374" s="357"/>
      <c r="K374" s="357"/>
    </row>
    <row r="375" spans="1:11">
      <c r="A375" s="357"/>
      <c r="B375" s="357"/>
      <c r="C375" s="357"/>
      <c r="D375" s="357"/>
      <c r="E375" s="357"/>
      <c r="F375" s="357"/>
      <c r="G375" s="903"/>
      <c r="H375" s="357"/>
      <c r="I375" s="357"/>
      <c r="J375" s="357"/>
      <c r="K375" s="357"/>
    </row>
    <row r="376" spans="1:11">
      <c r="A376" s="357"/>
      <c r="B376" s="357"/>
      <c r="C376" s="357"/>
      <c r="D376" s="357"/>
      <c r="E376" s="357"/>
      <c r="F376" s="357"/>
      <c r="G376" s="903"/>
      <c r="H376" s="357"/>
      <c r="I376" s="357"/>
      <c r="J376" s="357"/>
      <c r="K376" s="357"/>
    </row>
    <row r="377" spans="1:11">
      <c r="A377" s="357"/>
      <c r="B377" s="357"/>
      <c r="C377" s="357"/>
      <c r="D377" s="357"/>
      <c r="E377" s="357"/>
      <c r="F377" s="357"/>
      <c r="G377" s="903"/>
      <c r="H377" s="357"/>
      <c r="I377" s="357"/>
      <c r="J377" s="357"/>
      <c r="K377" s="357"/>
    </row>
    <row r="378" spans="1:11">
      <c r="A378" s="357"/>
      <c r="B378" s="357"/>
      <c r="C378" s="357"/>
      <c r="D378" s="357"/>
      <c r="E378" s="357"/>
      <c r="F378" s="357"/>
      <c r="G378" s="903"/>
      <c r="H378" s="357"/>
      <c r="I378" s="357"/>
      <c r="J378" s="357"/>
      <c r="K378" s="357"/>
    </row>
    <row r="379" spans="1:11">
      <c r="A379" s="357"/>
      <c r="B379" s="357"/>
      <c r="C379" s="357"/>
      <c r="D379" s="357"/>
      <c r="E379" s="357"/>
      <c r="F379" s="357"/>
      <c r="G379" s="903"/>
      <c r="H379" s="357"/>
      <c r="I379" s="357"/>
      <c r="J379" s="357"/>
      <c r="K379" s="357"/>
    </row>
    <row r="380" spans="1:11">
      <c r="A380" s="357"/>
      <c r="B380" s="357"/>
      <c r="C380" s="357"/>
      <c r="D380" s="357"/>
      <c r="E380" s="357"/>
      <c r="F380" s="357"/>
      <c r="G380" s="903"/>
      <c r="H380" s="357"/>
      <c r="I380" s="357"/>
      <c r="J380" s="357"/>
      <c r="K380" s="357"/>
    </row>
    <row r="381" spans="1:11">
      <c r="A381" s="357"/>
      <c r="B381" s="357"/>
      <c r="C381" s="357"/>
      <c r="D381" s="357"/>
      <c r="E381" s="357"/>
      <c r="F381" s="357"/>
      <c r="G381" s="903"/>
      <c r="H381" s="357"/>
      <c r="I381" s="357"/>
      <c r="J381" s="357"/>
      <c r="K381" s="357"/>
    </row>
    <row r="382" spans="1:11">
      <c r="A382" s="357"/>
      <c r="B382" s="357"/>
      <c r="C382" s="357"/>
      <c r="D382" s="357"/>
      <c r="E382" s="357"/>
      <c r="F382" s="357"/>
      <c r="G382" s="903"/>
      <c r="H382" s="357"/>
      <c r="I382" s="357"/>
      <c r="J382" s="357"/>
      <c r="K382" s="357"/>
    </row>
    <row r="383" spans="1:11">
      <c r="A383" s="357"/>
      <c r="B383" s="357"/>
      <c r="C383" s="357"/>
      <c r="D383" s="357"/>
      <c r="E383" s="357"/>
      <c r="F383" s="357"/>
      <c r="G383" s="903"/>
      <c r="H383" s="357"/>
      <c r="I383" s="357"/>
      <c r="J383" s="357"/>
      <c r="K383" s="357"/>
    </row>
    <row r="384" spans="1:11">
      <c r="A384" s="357"/>
      <c r="B384" s="357"/>
      <c r="C384" s="357"/>
      <c r="D384" s="357"/>
      <c r="E384" s="357"/>
      <c r="F384" s="357"/>
      <c r="G384" s="903"/>
      <c r="H384" s="357"/>
      <c r="I384" s="357"/>
      <c r="J384" s="357"/>
      <c r="K384" s="357"/>
    </row>
    <row r="385" spans="1:11">
      <c r="A385" s="357"/>
      <c r="B385" s="357"/>
      <c r="C385" s="357"/>
      <c r="D385" s="357"/>
      <c r="E385" s="357"/>
      <c r="F385" s="357"/>
      <c r="G385" s="903"/>
      <c r="H385" s="357"/>
      <c r="I385" s="357"/>
      <c r="J385" s="357"/>
      <c r="K385" s="357"/>
    </row>
    <row r="386" spans="1:11">
      <c r="A386" s="357"/>
      <c r="B386" s="357"/>
      <c r="C386" s="357"/>
      <c r="D386" s="357"/>
      <c r="E386" s="357"/>
      <c r="F386" s="357"/>
      <c r="G386" s="903"/>
      <c r="H386" s="357"/>
      <c r="I386" s="357"/>
      <c r="J386" s="357"/>
      <c r="K386" s="357"/>
    </row>
    <row r="387" spans="1:11">
      <c r="A387" s="357"/>
      <c r="B387" s="357"/>
      <c r="C387" s="357"/>
      <c r="D387" s="357"/>
      <c r="E387" s="357"/>
      <c r="F387" s="357"/>
      <c r="G387" s="903"/>
      <c r="H387" s="357"/>
      <c r="I387" s="357"/>
      <c r="J387" s="357"/>
      <c r="K387" s="357"/>
    </row>
    <row r="388" spans="1:11">
      <c r="A388" s="357"/>
      <c r="B388" s="357"/>
      <c r="C388" s="357"/>
      <c r="D388" s="357"/>
      <c r="E388" s="357"/>
      <c r="F388" s="357"/>
      <c r="G388" s="903"/>
      <c r="H388" s="357"/>
      <c r="I388" s="357"/>
      <c r="J388" s="357"/>
      <c r="K388" s="357"/>
    </row>
    <row r="389" spans="1:11">
      <c r="A389" s="357"/>
      <c r="B389" s="357"/>
      <c r="C389" s="357"/>
      <c r="D389" s="357"/>
      <c r="E389" s="357"/>
      <c r="F389" s="357"/>
      <c r="G389" s="903"/>
      <c r="H389" s="357"/>
      <c r="I389" s="357"/>
      <c r="J389" s="357"/>
      <c r="K389" s="357"/>
    </row>
  </sheetData>
  <mergeCells count="5">
    <mergeCell ref="A149:C149"/>
    <mergeCell ref="A1:D1"/>
    <mergeCell ref="B7:C7"/>
    <mergeCell ref="B50:C50"/>
    <mergeCell ref="B65:C65"/>
  </mergeCells>
  <pageMargins left="0.31496062992125984" right="0" top="0.19685039370078741" bottom="0" header="0" footer="0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4"/>
  <sheetViews>
    <sheetView tabSelected="1" zoomScaleNormal="100" workbookViewId="0">
      <selection activeCell="L12" sqref="L12"/>
    </sheetView>
  </sheetViews>
  <sheetFormatPr defaultRowHeight="15"/>
  <cols>
    <col min="2" max="2" width="9.85546875" customWidth="1"/>
    <col min="3" max="3" width="35.140625" customWidth="1"/>
    <col min="4" max="4" width="54.85546875" customWidth="1"/>
    <col min="5" max="5" width="14.5703125" customWidth="1"/>
    <col min="6" max="6" width="15.42578125" customWidth="1"/>
    <col min="7" max="7" width="14.28515625" customWidth="1"/>
  </cols>
  <sheetData>
    <row r="1" spans="1:9">
      <c r="A1" s="21"/>
      <c r="B1" s="21"/>
      <c r="C1" s="21"/>
      <c r="D1" s="21"/>
      <c r="E1" s="21"/>
      <c r="F1" s="21"/>
      <c r="G1" s="21"/>
      <c r="H1" s="23"/>
      <c r="I1" s="23"/>
    </row>
    <row r="2" spans="1:9" ht="18">
      <c r="A2" s="21"/>
      <c r="B2" s="21"/>
      <c r="C2" s="67"/>
      <c r="D2" s="21"/>
      <c r="E2" s="21"/>
      <c r="F2" s="21"/>
      <c r="G2" s="21"/>
      <c r="H2" s="23"/>
      <c r="I2" s="23"/>
    </row>
    <row r="3" spans="1:9" ht="15.75">
      <c r="A3" s="1342" t="s">
        <v>270</v>
      </c>
      <c r="B3" s="1343"/>
      <c r="C3" s="1343"/>
      <c r="D3" s="1343"/>
      <c r="E3" s="21"/>
      <c r="F3" s="21"/>
      <c r="G3" s="21"/>
      <c r="H3" s="23"/>
      <c r="I3" s="23"/>
    </row>
    <row r="4" spans="1:9" ht="15.75" thickBot="1">
      <c r="A4" s="21"/>
      <c r="B4" s="21"/>
      <c r="C4" s="21"/>
      <c r="D4" s="21"/>
      <c r="E4" s="68"/>
      <c r="F4" s="21"/>
      <c r="G4" s="21"/>
      <c r="H4" s="23"/>
      <c r="I4" s="124" t="s">
        <v>627</v>
      </c>
    </row>
    <row r="5" spans="1:9">
      <c r="A5" s="44" t="s">
        <v>6</v>
      </c>
      <c r="B5" s="45" t="s">
        <v>7</v>
      </c>
      <c r="C5" s="46" t="s">
        <v>8</v>
      </c>
      <c r="D5" s="47"/>
      <c r="E5" s="69" t="s">
        <v>9</v>
      </c>
      <c r="F5" s="62" t="s">
        <v>10</v>
      </c>
      <c r="G5" s="109" t="s">
        <v>11</v>
      </c>
      <c r="H5" s="31" t="s">
        <v>67</v>
      </c>
      <c r="I5" s="32" t="s">
        <v>67</v>
      </c>
    </row>
    <row r="6" spans="1:9">
      <c r="A6" s="48" t="s">
        <v>13</v>
      </c>
      <c r="B6" s="49" t="s">
        <v>14</v>
      </c>
      <c r="C6" s="50" t="s">
        <v>15</v>
      </c>
      <c r="D6" s="51" t="s">
        <v>16</v>
      </c>
      <c r="E6" s="71" t="s">
        <v>17</v>
      </c>
      <c r="F6" s="63" t="s">
        <v>18</v>
      </c>
      <c r="G6" s="112" t="s">
        <v>561</v>
      </c>
      <c r="H6" s="37" t="s">
        <v>68</v>
      </c>
      <c r="I6" s="38" t="s">
        <v>68</v>
      </c>
    </row>
    <row r="7" spans="1:9" ht="15" customHeight="1" thickBot="1">
      <c r="A7" s="52" t="s">
        <v>21</v>
      </c>
      <c r="B7" s="57" t="s">
        <v>22</v>
      </c>
      <c r="C7" s="54"/>
      <c r="D7" s="55"/>
      <c r="E7" s="74" t="s">
        <v>284</v>
      </c>
      <c r="F7" s="64" t="s">
        <v>284</v>
      </c>
      <c r="G7" s="403"/>
      <c r="H7" s="37" t="s">
        <v>19</v>
      </c>
      <c r="I7" s="38" t="s">
        <v>20</v>
      </c>
    </row>
    <row r="8" spans="1:9" ht="15.75">
      <c r="A8" s="79" t="s">
        <v>271</v>
      </c>
      <c r="B8" s="58"/>
      <c r="C8" s="58"/>
      <c r="D8" s="58"/>
      <c r="E8" s="59"/>
      <c r="F8" s="59"/>
      <c r="G8" s="416"/>
      <c r="H8" s="59"/>
      <c r="I8" s="60"/>
    </row>
    <row r="9" spans="1:9">
      <c r="A9" s="193" t="s">
        <v>272</v>
      </c>
      <c r="B9" s="1344" t="s">
        <v>273</v>
      </c>
      <c r="C9" s="1345"/>
      <c r="D9" s="194"/>
      <c r="E9" s="158">
        <f>E11</f>
        <v>220</v>
      </c>
      <c r="F9" s="545">
        <f>F11+F17+F13</f>
        <v>1194.0999999999999</v>
      </c>
      <c r="G9" s="548">
        <f>G11+G13+G17</f>
        <v>756</v>
      </c>
      <c r="H9" s="549">
        <f>G9/E9*100</f>
        <v>343.63636363636363</v>
      </c>
      <c r="I9" s="550">
        <f>G9/F9*100</f>
        <v>63.311280462272848</v>
      </c>
    </row>
    <row r="10" spans="1:9" ht="15" customHeight="1">
      <c r="A10" s="172"/>
      <c r="B10" s="195"/>
      <c r="C10" s="196" t="s">
        <v>274</v>
      </c>
      <c r="D10" s="197" t="s">
        <v>336</v>
      </c>
      <c r="E10" s="148"/>
      <c r="F10" s="544"/>
      <c r="G10" s="432"/>
      <c r="H10" s="549"/>
      <c r="I10" s="550"/>
    </row>
    <row r="11" spans="1:9">
      <c r="A11" s="198"/>
      <c r="B11" s="199"/>
      <c r="C11" s="200"/>
      <c r="D11" s="201" t="s">
        <v>145</v>
      </c>
      <c r="E11" s="148">
        <v>220</v>
      </c>
      <c r="F11" s="544">
        <v>220</v>
      </c>
      <c r="G11" s="543">
        <v>182</v>
      </c>
      <c r="H11" s="551">
        <f t="shared" ref="H11" si="0">G11/E11*100</f>
        <v>82.727272727272734</v>
      </c>
      <c r="I11" s="552">
        <f t="shared" ref="I11:I13" si="1">G11/F11*100</f>
        <v>82.727272727272734</v>
      </c>
    </row>
    <row r="12" spans="1:9">
      <c r="A12" s="198"/>
      <c r="B12" s="199"/>
      <c r="C12" s="196" t="s">
        <v>418</v>
      </c>
      <c r="D12" s="197" t="s">
        <v>419</v>
      </c>
      <c r="E12" s="148"/>
      <c r="F12" s="544"/>
      <c r="G12" s="543"/>
      <c r="H12" s="553"/>
      <c r="I12" s="552"/>
    </row>
    <row r="13" spans="1:9">
      <c r="A13" s="198"/>
      <c r="B13" s="195"/>
      <c r="C13" s="200"/>
      <c r="D13" s="385" t="s">
        <v>420</v>
      </c>
      <c r="E13" s="148">
        <v>0</v>
      </c>
      <c r="F13" s="544">
        <v>574.1</v>
      </c>
      <c r="G13" s="543">
        <v>574</v>
      </c>
      <c r="H13" s="551">
        <v>0</v>
      </c>
      <c r="I13" s="552">
        <f t="shared" si="1"/>
        <v>99.98258143180631</v>
      </c>
    </row>
    <row r="14" spans="1:9">
      <c r="A14" s="198"/>
      <c r="B14" s="389"/>
      <c r="C14" s="196" t="s">
        <v>435</v>
      </c>
      <c r="D14" s="147" t="s">
        <v>501</v>
      </c>
      <c r="E14" s="148"/>
      <c r="F14" s="544"/>
      <c r="G14" s="543"/>
      <c r="H14" s="555"/>
      <c r="I14" s="552"/>
    </row>
    <row r="15" spans="1:9">
      <c r="A15" s="198"/>
      <c r="B15" s="389"/>
      <c r="C15" s="384"/>
      <c r="D15" s="385" t="s">
        <v>436</v>
      </c>
      <c r="E15" s="148">
        <v>0</v>
      </c>
      <c r="F15" s="546">
        <v>0</v>
      </c>
      <c r="G15" s="543">
        <v>0</v>
      </c>
      <c r="H15" s="551">
        <v>0</v>
      </c>
      <c r="I15" s="552">
        <v>0</v>
      </c>
    </row>
    <row r="16" spans="1:9">
      <c r="A16" s="198"/>
      <c r="B16" s="389"/>
      <c r="C16" s="384"/>
      <c r="D16" s="147" t="s">
        <v>501</v>
      </c>
      <c r="E16" s="148"/>
      <c r="F16" s="546"/>
      <c r="G16" s="543"/>
      <c r="H16" s="555"/>
      <c r="I16" s="552"/>
    </row>
    <row r="17" spans="1:9">
      <c r="A17" s="198"/>
      <c r="B17" s="389"/>
      <c r="C17" s="384"/>
      <c r="D17" s="385" t="s">
        <v>538</v>
      </c>
      <c r="E17" s="148">
        <v>0</v>
      </c>
      <c r="F17" s="544">
        <v>400</v>
      </c>
      <c r="G17" s="543">
        <v>0</v>
      </c>
      <c r="H17" s="551">
        <v>0</v>
      </c>
      <c r="I17" s="552">
        <f t="shared" ref="I17" si="2">G17/F17*100</f>
        <v>0</v>
      </c>
    </row>
    <row r="18" spans="1:9">
      <c r="A18" s="198"/>
      <c r="B18" s="389"/>
      <c r="C18" s="200"/>
      <c r="D18" s="385"/>
      <c r="E18" s="148"/>
      <c r="F18" s="544"/>
      <c r="G18" s="543"/>
      <c r="H18" s="555"/>
      <c r="I18" s="552"/>
    </row>
    <row r="19" spans="1:9">
      <c r="A19" s="202" t="s">
        <v>337</v>
      </c>
      <c r="B19" s="203" t="s">
        <v>299</v>
      </c>
      <c r="C19" s="204"/>
      <c r="D19" s="205"/>
      <c r="E19" s="158">
        <f>E21</f>
        <v>80</v>
      </c>
      <c r="F19" s="158">
        <f t="shared" ref="F19:I19" si="3">F21</f>
        <v>80</v>
      </c>
      <c r="G19" s="158">
        <f t="shared" si="3"/>
        <v>63</v>
      </c>
      <c r="H19" s="158">
        <f t="shared" si="3"/>
        <v>78.75</v>
      </c>
      <c r="I19" s="1291">
        <f t="shared" si="3"/>
        <v>78.75</v>
      </c>
    </row>
    <row r="20" spans="1:9">
      <c r="A20" s="202"/>
      <c r="B20" s="156"/>
      <c r="C20" s="203" t="s">
        <v>338</v>
      </c>
      <c r="D20" s="205"/>
      <c r="E20" s="158"/>
      <c r="F20" s="545"/>
      <c r="G20" s="543"/>
      <c r="H20" s="553"/>
      <c r="I20" s="554"/>
    </row>
    <row r="21" spans="1:9" ht="15.75" thickBot="1">
      <c r="A21" s="269"/>
      <c r="B21" s="715"/>
      <c r="C21" s="153" t="s">
        <v>275</v>
      </c>
      <c r="D21" s="207" t="s">
        <v>276</v>
      </c>
      <c r="E21" s="185">
        <v>80</v>
      </c>
      <c r="F21" s="547">
        <v>80</v>
      </c>
      <c r="G21" s="526">
        <v>63</v>
      </c>
      <c r="H21" s="716">
        <f>G21/E21*100</f>
        <v>78.75</v>
      </c>
      <c r="I21" s="717">
        <f>G21/F21*100</f>
        <v>78.75</v>
      </c>
    </row>
    <row r="22" spans="1:9" ht="16.5" thickBot="1">
      <c r="A22" s="1304" t="s">
        <v>37</v>
      </c>
      <c r="B22" s="1305"/>
      <c r="C22" s="1306"/>
      <c r="D22" s="206"/>
      <c r="E22" s="208">
        <f>E9+E19</f>
        <v>300</v>
      </c>
      <c r="F22" s="438">
        <f t="shared" ref="F22:G22" si="4">F9+F19</f>
        <v>1274.0999999999999</v>
      </c>
      <c r="G22" s="208">
        <f t="shared" si="4"/>
        <v>819</v>
      </c>
      <c r="H22" s="556">
        <f>G22/E22*100</f>
        <v>273</v>
      </c>
      <c r="I22" s="557">
        <f>G22/F22*100</f>
        <v>64.280668707322818</v>
      </c>
    </row>
    <row r="24" spans="1:9" ht="15" customHeight="1"/>
  </sheetData>
  <mergeCells count="3">
    <mergeCell ref="A3:D3"/>
    <mergeCell ref="B9:C9"/>
    <mergeCell ref="A22:C22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2016-06-10T08:36:51Z</cp:lastPrinted>
  <dcterms:created xsi:type="dcterms:W3CDTF">2014-06-06T09:29:24Z</dcterms:created>
  <dcterms:modified xsi:type="dcterms:W3CDTF">2016-06-10T08:38:39Z</dcterms:modified>
</cp:coreProperties>
</file>