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3146\Desktop\"/>
    </mc:Choice>
  </mc:AlternateContent>
  <bookViews>
    <workbookView xWindow="0" yWindow="90" windowWidth="23955" windowHeight="9525"/>
  </bookViews>
  <sheets>
    <sheet name="Příjmy k 30.6.2016" sheetId="13" r:id="rId1"/>
    <sheet name="Výdaje k 30.6.2016" sheetId="14" r:id="rId2"/>
  </sheets>
  <calcPr calcId="171027"/>
</workbook>
</file>

<file path=xl/calcChain.xml><?xml version="1.0" encoding="utf-8"?>
<calcChain xmlns="http://schemas.openxmlformats.org/spreadsheetml/2006/main">
  <c r="F43" i="14" l="1"/>
  <c r="F28" i="13"/>
  <c r="F27" i="13"/>
  <c r="F26" i="13"/>
  <c r="F42" i="13"/>
  <c r="F40" i="13"/>
  <c r="G43" i="14"/>
  <c r="E40" i="14"/>
  <c r="G40" i="14" s="1"/>
  <c r="D40" i="14"/>
  <c r="C40" i="14"/>
  <c r="E37" i="14"/>
  <c r="D37" i="14"/>
  <c r="C37" i="14"/>
  <c r="E36" i="14"/>
  <c r="D36" i="14"/>
  <c r="C36" i="14"/>
  <c r="C38" i="14" s="1"/>
  <c r="G34" i="14"/>
  <c r="F34" i="14"/>
  <c r="E33" i="14"/>
  <c r="F33" i="14" s="1"/>
  <c r="D33" i="14"/>
  <c r="C33" i="14"/>
  <c r="G32" i="14"/>
  <c r="F32" i="14"/>
  <c r="G31" i="14"/>
  <c r="F31" i="14"/>
  <c r="E30" i="14"/>
  <c r="D30" i="14"/>
  <c r="C30" i="14"/>
  <c r="G29" i="14"/>
  <c r="F29" i="14"/>
  <c r="G28" i="14"/>
  <c r="F28" i="14"/>
  <c r="E27" i="14"/>
  <c r="D27" i="14"/>
  <c r="C27" i="14"/>
  <c r="G26" i="14"/>
  <c r="F26" i="14"/>
  <c r="G25" i="14"/>
  <c r="F25" i="14"/>
  <c r="E24" i="14"/>
  <c r="D24" i="14"/>
  <c r="C24" i="14"/>
  <c r="G23" i="14"/>
  <c r="F23" i="14"/>
  <c r="G22" i="14"/>
  <c r="F22" i="14"/>
  <c r="E21" i="14"/>
  <c r="F21" i="14" s="1"/>
  <c r="D21" i="14"/>
  <c r="C21" i="14"/>
  <c r="G20" i="14"/>
  <c r="F20" i="14"/>
  <c r="G19" i="14"/>
  <c r="F19" i="14"/>
  <c r="E18" i="14"/>
  <c r="D18" i="14"/>
  <c r="C18" i="14"/>
  <c r="G17" i="14"/>
  <c r="F17" i="14"/>
  <c r="G16" i="14"/>
  <c r="F16" i="14"/>
  <c r="E15" i="14"/>
  <c r="D15" i="14"/>
  <c r="C15" i="14"/>
  <c r="G13" i="14"/>
  <c r="F13" i="14"/>
  <c r="E12" i="14"/>
  <c r="F12" i="14" s="1"/>
  <c r="D12" i="14"/>
  <c r="C12" i="14"/>
  <c r="G11" i="14"/>
  <c r="F11" i="14"/>
  <c r="G10" i="14"/>
  <c r="F10" i="14"/>
  <c r="E9" i="14"/>
  <c r="D9" i="14"/>
  <c r="C9" i="14"/>
  <c r="G7" i="14"/>
  <c r="F7" i="14"/>
  <c r="E6" i="14"/>
  <c r="F6" i="14" s="1"/>
  <c r="D6" i="14"/>
  <c r="C6" i="14"/>
  <c r="F45" i="13"/>
  <c r="E45" i="13"/>
  <c r="F38" i="13"/>
  <c r="E38" i="13"/>
  <c r="F36" i="13"/>
  <c r="E36" i="13"/>
  <c r="D34" i="13"/>
  <c r="C34" i="13"/>
  <c r="B34" i="13"/>
  <c r="F30" i="13"/>
  <c r="E30" i="13"/>
  <c r="F29" i="13"/>
  <c r="E29" i="13"/>
  <c r="F24" i="13"/>
  <c r="E24" i="13"/>
  <c r="F23" i="13"/>
  <c r="E23" i="13"/>
  <c r="F22" i="13"/>
  <c r="E22" i="13"/>
  <c r="F21" i="13"/>
  <c r="E21" i="13"/>
  <c r="F20" i="13"/>
  <c r="E20" i="13"/>
  <c r="D19" i="13"/>
  <c r="C19" i="13"/>
  <c r="B19" i="13"/>
  <c r="F17" i="13"/>
  <c r="E17" i="13"/>
  <c r="F16" i="13"/>
  <c r="E16" i="13"/>
  <c r="F15" i="13"/>
  <c r="E15" i="13"/>
  <c r="F14" i="13"/>
  <c r="E14" i="13"/>
  <c r="F13" i="13"/>
  <c r="E13" i="13"/>
  <c r="F12" i="13"/>
  <c r="E12" i="13"/>
  <c r="F11" i="13"/>
  <c r="E11" i="13"/>
  <c r="D10" i="13"/>
  <c r="C10" i="13"/>
  <c r="B10" i="13"/>
  <c r="F10" i="13" l="1"/>
  <c r="B46" i="13"/>
  <c r="C39" i="14" s="1"/>
  <c r="F18" i="14"/>
  <c r="F30" i="14"/>
  <c r="F36" i="14"/>
  <c r="F9" i="14"/>
  <c r="F15" i="14"/>
  <c r="F27" i="14"/>
  <c r="G6" i="14"/>
  <c r="G24" i="14"/>
  <c r="F40" i="14"/>
  <c r="G37" i="14"/>
  <c r="D38" i="14"/>
  <c r="G18" i="14"/>
  <c r="G33" i="14"/>
  <c r="G30" i="14"/>
  <c r="F24" i="14"/>
  <c r="G21" i="14"/>
  <c r="G12" i="14"/>
  <c r="E38" i="14"/>
  <c r="E34" i="13"/>
  <c r="F34" i="13"/>
  <c r="C46" i="13"/>
  <c r="D39" i="14" s="1"/>
  <c r="F19" i="13"/>
  <c r="E19" i="13"/>
  <c r="E10" i="13"/>
  <c r="D46" i="13"/>
  <c r="G36" i="14"/>
  <c r="F37" i="14"/>
  <c r="G9" i="14"/>
  <c r="G15" i="14"/>
  <c r="G27" i="14"/>
  <c r="E46" i="13" l="1"/>
  <c r="F38" i="14"/>
  <c r="E39" i="14"/>
  <c r="F39" i="14" s="1"/>
  <c r="G38" i="14"/>
  <c r="F46" i="13"/>
  <c r="G39" i="14" l="1"/>
</calcChain>
</file>

<file path=xl/sharedStrings.xml><?xml version="1.0" encoding="utf-8"?>
<sst xmlns="http://schemas.openxmlformats.org/spreadsheetml/2006/main" count="123" uniqueCount="87">
  <si>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</si>
  <si>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</si>
  <si>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</si>
  <si>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</si>
  <si>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</si>
  <si>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</si>
  <si>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</si>
  <si>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</si>
  <si>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</si>
  <si>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</si>
  <si>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</si>
  <si>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</si>
  <si>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</si>
  <si>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</si>
  <si>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</si>
  <si>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</si>
  <si>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</si>
  <si>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</si>
  <si>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</si>
  <si>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</si>
  <si>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</si>
  <si>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</si>
  <si>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</si>
  <si>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</si>
  <si>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</si>
  <si>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</si>
  <si>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2221 - přijaté vratky transferů (odvod finančního vypořádání )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</si>
  <si>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</si>
  <si>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</si>
  <si>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</si>
  <si>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</si>
  <si>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</si>
  <si>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</si>
  <si>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</si>
  <si>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</si>
  <si>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</si>
  <si>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</si>
  <si>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</si>
  <si>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</si>
  <si>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</si>
  <si>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</si>
  <si>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</si>
  <si>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</si>
  <si>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</si>
  <si>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</si>
  <si>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</si>
  <si>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</si>
  <si>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</si>
  <si>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</si>
  <si>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</si>
  <si>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</si>
  <si>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</si>
  <si>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</si>
  <si>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</si>
  <si>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</si>
  <si>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</si>
  <si>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</si>
  <si>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</si>
  <si>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</si>
  <si>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</si>
  <si>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</si>
  <si>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</si>
  <si>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</si>
  <si>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</si>
  <si>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</si>
  <si>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</si>
  <si>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</si>
  <si>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</si>
  <si>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</si>
  <si>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</si>
  <si>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</si>
  <si>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</si>
  <si>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 xml:space="preserve">                           na výkon státní správy                                           (ZJ 900)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</si>
  <si>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</si>
  <si>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</si>
  <si>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</si>
  <si>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>na rok 2016</t>
  </si>
  <si>
    <t>k  30. 6. 2016</t>
  </si>
  <si>
    <t>k  30. 6.  2016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</si>
  <si>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</si>
  <si>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</si>
  <si>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                 dotační vztah k Městské části Praha 8 - dotace na projekty z evropských fondů</t>
  </si>
  <si>
    <t xml:space="preserve">               Plnění rozpočtu Městské části Praha 8 za leden až červen 2016</t>
  </si>
  <si>
    <t xml:space="preserve">Příloha č. 1 </t>
  </si>
  <si>
    <t>Zastupitelstva městské části Praha 8</t>
  </si>
  <si>
    <t>ze dne 21. září 2016</t>
  </si>
  <si>
    <t>usnesení č. Usn ZMC 0xx/2016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</si>
</sst>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0" fontId="7" fillId="0" borderId="15" xfId="1" applyFont="1" applyBorder="1" applyAlignment="1">
      <alignment horizontal="left"/>
    </xf>
    <xf numFmtId="3" fontId="7" fillId="0" borderId="16" xfId="1" applyNumberFormat="1" applyFont="1" applyFill="1" applyBorder="1"/>
    <xf numFmtId="164" fontId="7" fillId="0" borderId="16" xfId="1" applyNumberFormat="1" applyFont="1" applyFill="1" applyBorder="1"/>
    <xf numFmtId="4" fontId="7" fillId="0" borderId="16" xfId="1" applyNumberFormat="1" applyFont="1" applyFill="1" applyBorder="1"/>
    <xf numFmtId="4" fontId="7" fillId="0" borderId="17" xfId="1" applyNumberFormat="1" applyFont="1" applyFill="1" applyBorder="1"/>
    <xf numFmtId="0" fontId="7" fillId="0" borderId="15" xfId="1" applyFont="1" applyBorder="1"/>
    <xf numFmtId="0" fontId="8" fillId="0" borderId="15" xfId="1" applyFont="1" applyBorder="1"/>
    <xf numFmtId="3" fontId="7" fillId="0" borderId="18" xfId="1" applyNumberFormat="1" applyFont="1" applyFill="1" applyBorder="1"/>
    <xf numFmtId="164" fontId="7" fillId="0" borderId="18" xfId="1" applyNumberFormat="1" applyFont="1" applyFill="1" applyBorder="1"/>
    <xf numFmtId="3" fontId="9" fillId="0" borderId="18" xfId="1" applyNumberFormat="1" applyFont="1" applyFill="1" applyBorder="1"/>
    <xf numFmtId="4" fontId="10" fillId="0" borderId="18" xfId="1" applyNumberFormat="1" applyFont="1" applyFill="1" applyBorder="1"/>
    <xf numFmtId="4" fontId="10" fillId="0" borderId="19" xfId="1" applyNumberFormat="1" applyFont="1" applyFill="1" applyBorder="1"/>
    <xf numFmtId="0" fontId="5" fillId="0" borderId="20" xfId="1" applyFont="1" applyBorder="1"/>
    <xf numFmtId="3" fontId="5" fillId="0" borderId="18" xfId="1" applyNumberFormat="1" applyFont="1" applyFill="1" applyBorder="1"/>
    <xf numFmtId="164" fontId="5" fillId="0" borderId="18" xfId="1" applyNumberFormat="1" applyFont="1" applyFill="1" applyBorder="1"/>
    <xf numFmtId="4" fontId="5" fillId="0" borderId="18" xfId="1" applyNumberFormat="1" applyFont="1" applyFill="1" applyBorder="1"/>
    <xf numFmtId="4" fontId="5" fillId="0" borderId="19" xfId="1" applyNumberFormat="1" applyFont="1" applyFill="1" applyBorder="1"/>
    <xf numFmtId="0" fontId="5" fillId="0" borderId="15" xfId="1" applyFont="1" applyBorder="1"/>
    <xf numFmtId="3" fontId="9" fillId="0" borderId="16" xfId="1" applyNumberFormat="1" applyFont="1" applyFill="1" applyBorder="1"/>
    <xf numFmtId="4" fontId="10" fillId="0" borderId="16" xfId="1" applyNumberFormat="1" applyFont="1" applyFill="1" applyBorder="1"/>
    <xf numFmtId="4" fontId="10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3" fontId="5" fillId="0" borderId="16" xfId="1" applyNumberFormat="1" applyFont="1" applyFill="1" applyBorder="1" applyAlignment="1">
      <alignment horizontal="right"/>
    </xf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0" fontId="7" fillId="0" borderId="5" xfId="1" applyFont="1" applyBorder="1"/>
    <xf numFmtId="3" fontId="7" fillId="0" borderId="21" xfId="1" applyNumberFormat="1" applyFont="1" applyFill="1" applyBorder="1"/>
    <xf numFmtId="164" fontId="7" fillId="0" borderId="21" xfId="1" applyNumberFormat="1" applyFont="1" applyFill="1" applyBorder="1"/>
    <xf numFmtId="4" fontId="7" fillId="0" borderId="21" xfId="1" applyNumberFormat="1" applyFont="1" applyFill="1" applyBorder="1"/>
    <xf numFmtId="4" fontId="7" fillId="0" borderId="22" xfId="1" applyNumberFormat="1" applyFont="1" applyFill="1" applyBorder="1"/>
    <xf numFmtId="0" fontId="5" fillId="0" borderId="23" xfId="1" applyFont="1" applyBorder="1"/>
    <xf numFmtId="3" fontId="5" fillId="0" borderId="24" xfId="1" applyNumberFormat="1" applyFont="1" applyFill="1" applyBorder="1"/>
    <xf numFmtId="164" fontId="5" fillId="0" borderId="24" xfId="1" applyNumberFormat="1" applyFont="1" applyFill="1" applyBorder="1"/>
    <xf numFmtId="4" fontId="5" fillId="0" borderId="24" xfId="1" applyNumberFormat="1" applyFont="1" applyFill="1" applyBorder="1"/>
    <xf numFmtId="4" fontId="5" fillId="0" borderId="25" xfId="1" applyNumberFormat="1" applyFont="1" applyFill="1" applyBorder="1"/>
    <xf numFmtId="0" fontId="11" fillId="0" borderId="0" xfId="1" applyFont="1"/>
    <xf numFmtId="0" fontId="1" fillId="0" borderId="0" xfId="1" applyFont="1" applyAlignment="1">
      <alignment horizontal="right"/>
    </xf>
    <xf numFmtId="0" fontId="1" fillId="0" borderId="26" xfId="1" applyFont="1" applyBorder="1"/>
    <xf numFmtId="0" fontId="1" fillId="0" borderId="3" xfId="1" applyFont="1" applyBorder="1"/>
    <xf numFmtId="0" fontId="12" fillId="0" borderId="27" xfId="1" applyFont="1" applyBorder="1" applyAlignment="1">
      <alignment horizontal="left"/>
    </xf>
    <xf numFmtId="0" fontId="13" fillId="0" borderId="0" xfId="1" applyFont="1" applyBorder="1" applyAlignment="1"/>
    <xf numFmtId="0" fontId="2" fillId="0" borderId="27" xfId="1" applyFont="1" applyBorder="1" applyAlignment="1">
      <alignment horizontal="center"/>
    </xf>
    <xf numFmtId="0" fontId="1" fillId="0" borderId="0" xfId="1" applyFont="1" applyBorder="1"/>
    <xf numFmtId="0" fontId="14" fillId="0" borderId="26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8" xfId="1" applyNumberFormat="1" applyFont="1" applyFill="1" applyBorder="1"/>
    <xf numFmtId="4" fontId="1" fillId="0" borderId="28" xfId="1" applyNumberFormat="1" applyFont="1" applyFill="1" applyBorder="1"/>
    <xf numFmtId="164" fontId="1" fillId="0" borderId="14" xfId="1" applyNumberFormat="1" applyFont="1" applyFill="1" applyBorder="1"/>
    <xf numFmtId="49" fontId="6" fillId="2" borderId="29" xfId="1" applyNumberFormat="1" applyFont="1" applyFill="1" applyBorder="1" applyAlignment="1">
      <alignment horizontal="center"/>
    </xf>
    <xf numFmtId="0" fontId="6" fillId="2" borderId="30" xfId="1" applyFont="1" applyFill="1" applyBorder="1"/>
    <xf numFmtId="3" fontId="6" fillId="2" borderId="16" xfId="1" applyNumberFormat="1" applyFont="1" applyFill="1" applyBorder="1"/>
    <xf numFmtId="164" fontId="6" fillId="2" borderId="16" xfId="1" applyNumberFormat="1" applyFont="1" applyFill="1" applyBorder="1"/>
    <xf numFmtId="4" fontId="6" fillId="2" borderId="16" xfId="1" applyNumberFormat="1" applyFont="1" applyFill="1" applyBorder="1"/>
    <xf numFmtId="4" fontId="6" fillId="2" borderId="17" xfId="1" applyNumberFormat="1" applyFont="1" applyFill="1" applyBorder="1"/>
    <xf numFmtId="49" fontId="1" fillId="0" borderId="29" xfId="1" applyNumberFormat="1" applyFont="1" applyFill="1" applyBorder="1" applyAlignment="1">
      <alignment horizontal="center"/>
    </xf>
    <xf numFmtId="0" fontId="1" fillId="3" borderId="30" xfId="1" applyFont="1" applyFill="1" applyBorder="1"/>
    <xf numFmtId="3" fontId="1" fillId="3" borderId="16" xfId="1" applyNumberFormat="1" applyFont="1" applyFill="1" applyBorder="1"/>
    <xf numFmtId="164" fontId="1" fillId="3" borderId="16" xfId="1" applyNumberFormat="1" applyFont="1" applyFill="1" applyBorder="1"/>
    <xf numFmtId="4" fontId="1" fillId="3" borderId="16" xfId="1" applyNumberFormat="1" applyFont="1" applyFill="1" applyBorder="1"/>
    <xf numFmtId="4" fontId="1" fillId="3" borderId="17" xfId="1" applyNumberFormat="1" applyFont="1" applyFill="1" applyBorder="1"/>
    <xf numFmtId="0" fontId="1" fillId="0" borderId="30" xfId="1" applyFont="1" applyFill="1" applyBorder="1"/>
    <xf numFmtId="3" fontId="1" fillId="0" borderId="16" xfId="1" applyNumberFormat="1" applyFont="1" applyFill="1" applyBorder="1"/>
    <xf numFmtId="164" fontId="1" fillId="0" borderId="16" xfId="1" applyNumberFormat="1" applyFont="1" applyFill="1" applyBorder="1"/>
    <xf numFmtId="4" fontId="1" fillId="0" borderId="16" xfId="1" applyNumberFormat="1" applyFont="1" applyFill="1" applyBorder="1"/>
    <xf numFmtId="4" fontId="1" fillId="0" borderId="17" xfId="1" applyNumberFormat="1" applyFont="1" applyFill="1" applyBorder="1"/>
    <xf numFmtId="49" fontId="1" fillId="0" borderId="31" xfId="1" applyNumberFormat="1" applyFont="1" applyFill="1" applyBorder="1" applyAlignment="1">
      <alignment horizontal="center"/>
    </xf>
    <xf numFmtId="0" fontId="1" fillId="0" borderId="32" xfId="1" applyFont="1" applyFill="1" applyBorder="1"/>
    <xf numFmtId="3" fontId="1" fillId="0" borderId="33" xfId="1" applyNumberFormat="1" applyFont="1" applyFill="1" applyBorder="1"/>
    <xf numFmtId="164" fontId="1" fillId="0" borderId="33" xfId="1" applyNumberFormat="1" applyFont="1" applyFill="1" applyBorder="1"/>
    <xf numFmtId="4" fontId="1" fillId="0" borderId="33" xfId="1" applyNumberFormat="1" applyFont="1" applyFill="1" applyBorder="1"/>
    <xf numFmtId="4" fontId="1" fillId="0" borderId="34" xfId="1" applyNumberFormat="1" applyFont="1" applyFill="1" applyBorder="1"/>
    <xf numFmtId="0" fontId="3" fillId="3" borderId="35" xfId="1" applyFont="1" applyFill="1" applyBorder="1" applyAlignment="1">
      <alignment horizontal="center"/>
    </xf>
    <xf numFmtId="0" fontId="12" fillId="3" borderId="36" xfId="1" applyFont="1" applyFill="1" applyBorder="1"/>
    <xf numFmtId="3" fontId="12" fillId="3" borderId="18" xfId="1" applyNumberFormat="1" applyFont="1" applyFill="1" applyBorder="1"/>
    <xf numFmtId="164" fontId="12" fillId="3" borderId="18" xfId="1" applyNumberFormat="1" applyFont="1" applyFill="1" applyBorder="1"/>
    <xf numFmtId="4" fontId="12" fillId="3" borderId="18" xfId="1" applyNumberFormat="1" applyFont="1" applyFill="1" applyBorder="1"/>
    <xf numFmtId="4" fontId="12" fillId="3" borderId="19" xfId="1" applyNumberFormat="1" applyFont="1" applyFill="1" applyBorder="1"/>
    <xf numFmtId="0" fontId="3" fillId="0" borderId="31" xfId="1" applyFont="1" applyFill="1" applyBorder="1" applyAlignment="1">
      <alignment horizontal="center"/>
    </xf>
    <xf numFmtId="0" fontId="12" fillId="0" borderId="32" xfId="1" applyFont="1" applyFill="1" applyBorder="1"/>
    <xf numFmtId="3" fontId="12" fillId="0" borderId="33" xfId="1" applyNumberFormat="1" applyFont="1" applyFill="1" applyBorder="1"/>
    <xf numFmtId="164" fontId="12" fillId="0" borderId="33" xfId="1" applyNumberFormat="1" applyFont="1" applyFill="1" applyBorder="1"/>
    <xf numFmtId="4" fontId="12" fillId="0" borderId="33" xfId="1" applyNumberFormat="1" applyFont="1" applyFill="1" applyBorder="1"/>
    <xf numFmtId="4" fontId="12" fillId="0" borderId="34" xfId="1" applyNumberFormat="1" applyFont="1" applyFill="1" applyBorder="1"/>
    <xf numFmtId="0" fontId="1" fillId="2" borderId="31" xfId="1" applyFont="1" applyFill="1" applyBorder="1" applyAlignment="1">
      <alignment horizontal="center"/>
    </xf>
    <xf numFmtId="0" fontId="12" fillId="2" borderId="32" xfId="1" applyFont="1" applyFill="1" applyBorder="1"/>
    <xf numFmtId="3" fontId="12" fillId="2" borderId="33" xfId="1" applyNumberFormat="1" applyFont="1" applyFill="1" applyBorder="1"/>
    <xf numFmtId="164" fontId="12" fillId="2" borderId="33" xfId="1" applyNumberFormat="1" applyFont="1" applyFill="1" applyBorder="1"/>
    <xf numFmtId="4" fontId="12" fillId="2" borderId="33" xfId="1" applyNumberFormat="1" applyFont="1" applyFill="1" applyBorder="1"/>
    <xf numFmtId="4" fontId="12" fillId="2" borderId="37" xfId="1" applyNumberFormat="1" applyFont="1" applyFill="1" applyBorder="1"/>
    <xf numFmtId="0" fontId="1" fillId="4" borderId="31" xfId="1" applyFont="1" applyFill="1" applyBorder="1" applyAlignment="1">
      <alignment horizontal="center"/>
    </xf>
    <xf numFmtId="0" fontId="12" fillId="4" borderId="38" xfId="1" applyFont="1" applyFill="1" applyBorder="1"/>
    <xf numFmtId="3" fontId="12" fillId="4" borderId="33" xfId="1" applyNumberFormat="1" applyFont="1" applyFill="1" applyBorder="1"/>
    <xf numFmtId="164" fontId="12" fillId="4" borderId="33" xfId="1" applyNumberFormat="1" applyFont="1" applyFill="1" applyBorder="1"/>
    <xf numFmtId="4" fontId="12" fillId="4" borderId="34" xfId="1" applyNumberFormat="1" applyFont="1" applyFill="1" applyBorder="1"/>
    <xf numFmtId="0" fontId="12" fillId="0" borderId="29" xfId="1" applyFont="1" applyBorder="1" applyAlignment="1">
      <alignment horizontal="center"/>
    </xf>
    <xf numFmtId="0" fontId="12" fillId="0" borderId="30" xfId="1" applyFont="1" applyBorder="1"/>
    <xf numFmtId="3" fontId="12" fillId="0" borderId="39" xfId="1" applyNumberFormat="1" applyFont="1" applyFill="1" applyBorder="1"/>
    <xf numFmtId="164" fontId="12" fillId="0" borderId="39" xfId="1" applyNumberFormat="1" applyFont="1" applyFill="1" applyBorder="1"/>
    <xf numFmtId="4" fontId="12" fillId="0" borderId="17" xfId="1" applyNumberFormat="1" applyFont="1" applyFill="1" applyBorder="1"/>
    <xf numFmtId="0" fontId="1" fillId="0" borderId="29" xfId="1" applyFont="1" applyBorder="1" applyAlignment="1">
      <alignment horizontal="center"/>
    </xf>
    <xf numFmtId="0" fontId="1" fillId="0" borderId="30" xfId="1" applyFont="1" applyBorder="1"/>
    <xf numFmtId="0" fontId="1" fillId="0" borderId="8" xfId="1" applyFont="1" applyBorder="1" applyAlignment="1">
      <alignment horizontal="center"/>
    </xf>
    <xf numFmtId="0" fontId="1" fillId="0" borderId="40" xfId="1" applyFont="1" applyFill="1" applyBorder="1"/>
    <xf numFmtId="3" fontId="1" fillId="0" borderId="40" xfId="1" applyNumberFormat="1" applyFont="1" applyFill="1" applyBorder="1"/>
    <xf numFmtId="164" fontId="1" fillId="0" borderId="10" xfId="1" applyNumberFormat="1" applyFont="1" applyFill="1" applyBorder="1"/>
    <xf numFmtId="4" fontId="1" fillId="0" borderId="40" xfId="1" applyNumberFormat="1" applyFont="1" applyFill="1" applyBorder="1"/>
    <xf numFmtId="0" fontId="7" fillId="0" borderId="35" xfId="1" applyFont="1" applyBorder="1"/>
    <xf numFmtId="0" fontId="7" fillId="0" borderId="41" xfId="1" applyFont="1" applyBorder="1"/>
    <xf numFmtId="0" fontId="7" fillId="0" borderId="20" xfId="1" applyFont="1" applyBorder="1"/>
    <xf numFmtId="3" fontId="5" fillId="5" borderId="13" xfId="1" applyNumberFormat="1" applyFont="1" applyFill="1" applyBorder="1"/>
    <xf numFmtId="4" fontId="5" fillId="0" borderId="13" xfId="1" applyNumberFormat="1" applyFont="1" applyFill="1" applyBorder="1"/>
    <xf numFmtId="4" fontId="5" fillId="0" borderId="14" xfId="1" applyNumberFormat="1" applyFont="1" applyFill="1" applyBorder="1"/>
    <xf numFmtId="1" fontId="1" fillId="0" borderId="16" xfId="1" applyNumberFormat="1" applyFont="1" applyFill="1" applyBorder="1"/>
    <xf numFmtId="0" fontId="7" fillId="5" borderId="15" xfId="1" applyFont="1" applyFill="1" applyBorder="1"/>
    <xf numFmtId="3" fontId="7" fillId="5" borderId="16" xfId="1" applyNumberFormat="1" applyFont="1" applyFill="1" applyBorder="1"/>
    <xf numFmtId="164" fontId="7" fillId="5" borderId="16" xfId="1" applyNumberFormat="1" applyFont="1" applyFill="1" applyBorder="1"/>
    <xf numFmtId="4" fontId="7" fillId="5" borderId="16" xfId="1" applyNumberFormat="1" applyFont="1" applyFill="1" applyBorder="1"/>
    <xf numFmtId="0" fontId="0" fillId="5" borderId="0" xfId="0" applyFill="1"/>
    <xf numFmtId="3" fontId="7" fillId="5" borderId="18" xfId="1" applyNumberFormat="1" applyFont="1" applyFill="1" applyBorder="1"/>
    <xf numFmtId="164" fontId="7" fillId="5" borderId="18" xfId="1" applyNumberFormat="1" applyFont="1" applyFill="1" applyBorder="1"/>
    <xf numFmtId="4" fontId="7" fillId="5" borderId="18" xfId="1" applyNumberFormat="1" applyFont="1" applyFill="1" applyBorder="1"/>
    <xf numFmtId="4" fontId="7" fillId="5" borderId="19" xfId="1" applyNumberFormat="1" applyFont="1" applyFill="1" applyBorder="1"/>
    <xf numFmtId="3" fontId="7" fillId="5" borderId="21" xfId="1" applyNumberFormat="1" applyFont="1" applyFill="1" applyBorder="1"/>
    <xf numFmtId="164" fontId="7" fillId="5" borderId="21" xfId="1" applyNumberFormat="1" applyFont="1" applyFill="1" applyBorder="1"/>
    <xf numFmtId="4" fontId="7" fillId="5" borderId="21" xfId="1" applyNumberFormat="1" applyFont="1" applyFill="1" applyBorder="1"/>
    <xf numFmtId="4" fontId="7" fillId="5" borderId="22" xfId="1" applyNumberFormat="1" applyFont="1" applyFill="1" applyBorder="1"/>
    <xf numFmtId="4" fontId="1" fillId="0" borderId="18" xfId="1" applyNumberFormat="1" applyFont="1" applyFill="1" applyBorder="1"/>
    <xf numFmtId="4" fontId="12" fillId="5" borderId="39" xfId="1" applyNumberFormat="1" applyFont="1" applyFill="1" applyBorder="1"/>
    <xf numFmtId="0" fontId="7" fillId="0" borderId="8" xfId="1" applyFont="1" applyBorder="1"/>
    <xf numFmtId="3" fontId="7" fillId="5" borderId="9" xfId="1" applyNumberFormat="1" applyFont="1" applyFill="1" applyBorder="1"/>
    <xf numFmtId="164" fontId="7" fillId="5" borderId="9" xfId="1" applyNumberFormat="1" applyFont="1" applyFill="1" applyBorder="1"/>
    <xf numFmtId="4" fontId="7" fillId="5" borderId="9" xfId="1" applyNumberFormat="1" applyFont="1" applyFill="1" applyBorder="1"/>
    <xf numFmtId="4" fontId="7" fillId="5" borderId="11" xfId="1" applyNumberFormat="1" applyFont="1" applyFill="1" applyBorder="1"/>
    <xf numFmtId="3" fontId="7" fillId="5" borderId="42" xfId="1" applyNumberFormat="1" applyFont="1" applyFill="1" applyBorder="1"/>
    <xf numFmtId="3" fontId="7" fillId="5" borderId="43" xfId="1" applyNumberFormat="1" applyFont="1" applyFill="1" applyBorder="1"/>
    <xf numFmtId="164" fontId="7" fillId="5" borderId="42" xfId="1" applyNumberFormat="1" applyFont="1" applyFill="1" applyBorder="1"/>
    <xf numFmtId="164" fontId="7" fillId="5" borderId="43" xfId="1" applyNumberFormat="1" applyFont="1" applyFill="1" applyBorder="1"/>
    <xf numFmtId="3" fontId="7" fillId="5" borderId="44" xfId="1" applyNumberFormat="1" applyFont="1" applyFill="1" applyBorder="1"/>
    <xf numFmtId="4" fontId="1" fillId="5" borderId="16" xfId="1" applyNumberFormat="1" applyFont="1" applyFill="1" applyBorder="1"/>
    <xf numFmtId="4" fontId="1" fillId="0" borderId="11" xfId="1" applyNumberFormat="1" applyFont="1" applyFill="1" applyBorder="1"/>
    <xf numFmtId="0" fontId="0" fillId="0" borderId="0" xfId="0" applyAlignment="1">
      <alignment horizontal="left"/>
    </xf>
    <xf numFmtId="0" fontId="0" fillId="0" borderId="36" xfId="0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D2" sqref="D2:F2"/>
    </sheetView>
  </sheetViews>
  <sheetFormatPr defaultRowHeight="15" x14ac:dyDescent="0.25"/>
  <cols>
    <col min="1" max="1" width="76.85546875" customWidth="1"/>
    <col min="2" max="2" width="13.7109375" customWidth="1"/>
    <col min="3" max="3" width="16.140625" customWidth="1"/>
    <col min="4" max="4" width="13.140625" customWidth="1"/>
    <col min="5" max="5" width="12.28515625" customWidth="1"/>
    <col min="6" max="6" width="10.85546875" customWidth="1"/>
  </cols>
  <sheetData>
    <row r="1" spans="1:6" x14ac:dyDescent="0.25">
      <c r="D1" t="s">
        <v>83</v>
      </c>
    </row>
    <row r="2" spans="1:6" x14ac:dyDescent="0.25">
      <c r="D2" s="161" t="s">
        <v>86</v>
      </c>
      <c r="E2" s="161"/>
      <c r="F2" s="161"/>
    </row>
    <row r="3" spans="1:6" x14ac:dyDescent="0.25">
      <c r="D3" s="161" t="s">
        <v>84</v>
      </c>
      <c r="E3" s="161"/>
      <c r="F3" s="161"/>
    </row>
    <row r="4" spans="1:6" x14ac:dyDescent="0.25">
      <c r="D4" s="162" t="s">
        <v>85</v>
      </c>
      <c r="E4" s="162"/>
      <c r="F4" s="162"/>
    </row>
    <row r="5" spans="1:6" ht="18" x14ac:dyDescent="0.25">
      <c r="A5" s="1" t="s">
        <v>82</v>
      </c>
      <c r="B5" s="2"/>
      <c r="C5" s="3"/>
      <c r="D5" s="3"/>
      <c r="E5" s="3"/>
      <c r="F5" s="3"/>
    </row>
    <row r="6" spans="1:6" ht="15.75" thickBot="1" x14ac:dyDescent="0.3">
      <c r="A6" s="4" t="s">
        <v>0</v>
      </c>
      <c r="B6" s="3"/>
      <c r="C6" s="3"/>
      <c r="D6" s="3"/>
      <c r="E6" s="3"/>
      <c r="F6" s="5" t="s">
        <v>1</v>
      </c>
    </row>
    <row r="7" spans="1:6" x14ac:dyDescent="0.25">
      <c r="A7" s="6"/>
      <c r="B7" s="7" t="s">
        <v>2</v>
      </c>
      <c r="C7" s="8" t="s">
        <v>3</v>
      </c>
      <c r="D7" s="7" t="s">
        <v>4</v>
      </c>
      <c r="E7" s="8" t="s">
        <v>5</v>
      </c>
      <c r="F7" s="9" t="s">
        <v>5</v>
      </c>
    </row>
    <row r="8" spans="1:6" ht="15.75" x14ac:dyDescent="0.25">
      <c r="A8" s="10" t="s">
        <v>6</v>
      </c>
      <c r="B8" s="11" t="s">
        <v>7</v>
      </c>
      <c r="C8" s="12" t="s">
        <v>8</v>
      </c>
      <c r="D8" s="11"/>
      <c r="E8" s="12" t="s">
        <v>9</v>
      </c>
      <c r="F8" s="13" t="s">
        <v>9</v>
      </c>
    </row>
    <row r="9" spans="1:6" ht="15.75" thickBot="1" x14ac:dyDescent="0.3">
      <c r="A9" s="14"/>
      <c r="B9" s="15" t="s">
        <v>76</v>
      </c>
      <c r="C9" s="16" t="s">
        <v>76</v>
      </c>
      <c r="D9" s="15" t="s">
        <v>77</v>
      </c>
      <c r="E9" s="16" t="s">
        <v>10</v>
      </c>
      <c r="F9" s="17" t="s">
        <v>11</v>
      </c>
    </row>
    <row r="10" spans="1:6" ht="15.75" x14ac:dyDescent="0.25">
      <c r="A10" s="18" t="s">
        <v>12</v>
      </c>
      <c r="B10" s="19">
        <f>SUM(B11:B17)</f>
        <v>86150</v>
      </c>
      <c r="C10" s="130">
        <f>SUM(C11:C17)</f>
        <v>86150</v>
      </c>
      <c r="D10" s="19">
        <f>SUM(D11:D17)</f>
        <v>18660</v>
      </c>
      <c r="E10" s="131">
        <f>D10/B10*100</f>
        <v>21.659895531050495</v>
      </c>
      <c r="F10" s="132">
        <f>D10/C10*100</f>
        <v>21.659895531050495</v>
      </c>
    </row>
    <row r="11" spans="1:6" x14ac:dyDescent="0.25">
      <c r="A11" s="20" t="s">
        <v>13</v>
      </c>
      <c r="B11" s="21">
        <v>12500</v>
      </c>
      <c r="C11" s="22">
        <v>12500</v>
      </c>
      <c r="D11" s="21">
        <v>6883</v>
      </c>
      <c r="E11" s="23">
        <f>D11/B11*100</f>
        <v>55.064</v>
      </c>
      <c r="F11" s="24">
        <f>D11/C11*100</f>
        <v>55.064</v>
      </c>
    </row>
    <row r="12" spans="1:6" x14ac:dyDescent="0.25">
      <c r="A12" s="25" t="s">
        <v>14</v>
      </c>
      <c r="B12" s="21">
        <v>2800</v>
      </c>
      <c r="C12" s="22">
        <v>2800</v>
      </c>
      <c r="D12" s="21">
        <v>1672</v>
      </c>
      <c r="E12" s="23">
        <f t="shared" ref="E12:E17" si="0">D12/B12*100</f>
        <v>59.714285714285722</v>
      </c>
      <c r="F12" s="24">
        <f t="shared" ref="F12:F17" si="1">D12/C12*100</f>
        <v>59.714285714285722</v>
      </c>
    </row>
    <row r="13" spans="1:6" x14ac:dyDescent="0.25">
      <c r="A13" s="25" t="s">
        <v>15</v>
      </c>
      <c r="B13" s="21">
        <v>600</v>
      </c>
      <c r="C13" s="22">
        <v>600</v>
      </c>
      <c r="D13" s="21">
        <v>538</v>
      </c>
      <c r="E13" s="23">
        <f t="shared" si="0"/>
        <v>89.666666666666657</v>
      </c>
      <c r="F13" s="24">
        <f t="shared" si="1"/>
        <v>89.666666666666657</v>
      </c>
    </row>
    <row r="14" spans="1:6" x14ac:dyDescent="0.25">
      <c r="A14" s="25" t="s">
        <v>16</v>
      </c>
      <c r="B14" s="21">
        <v>13000</v>
      </c>
      <c r="C14" s="22">
        <v>13000</v>
      </c>
      <c r="D14" s="21">
        <v>7098</v>
      </c>
      <c r="E14" s="23">
        <f t="shared" si="0"/>
        <v>54.6</v>
      </c>
      <c r="F14" s="24">
        <f t="shared" si="1"/>
        <v>54.6</v>
      </c>
    </row>
    <row r="15" spans="1:6" x14ac:dyDescent="0.25">
      <c r="A15" s="25" t="s">
        <v>17</v>
      </c>
      <c r="B15" s="21">
        <v>750</v>
      </c>
      <c r="C15" s="22">
        <v>750</v>
      </c>
      <c r="D15" s="21">
        <v>372</v>
      </c>
      <c r="E15" s="23">
        <f t="shared" si="0"/>
        <v>49.6</v>
      </c>
      <c r="F15" s="24">
        <f t="shared" si="1"/>
        <v>49.6</v>
      </c>
    </row>
    <row r="16" spans="1:6" x14ac:dyDescent="0.25">
      <c r="A16" s="25" t="s">
        <v>18</v>
      </c>
      <c r="B16" s="21">
        <v>1000</v>
      </c>
      <c r="C16" s="22">
        <v>1000</v>
      </c>
      <c r="D16" s="21">
        <v>775</v>
      </c>
      <c r="E16" s="23">
        <f t="shared" si="0"/>
        <v>77.5</v>
      </c>
      <c r="F16" s="24">
        <f t="shared" si="1"/>
        <v>77.5</v>
      </c>
    </row>
    <row r="17" spans="1:6" x14ac:dyDescent="0.25">
      <c r="A17" s="25" t="s">
        <v>19</v>
      </c>
      <c r="B17" s="21">
        <v>55500</v>
      </c>
      <c r="C17" s="22">
        <v>55500</v>
      </c>
      <c r="D17" s="21">
        <v>1322</v>
      </c>
      <c r="E17" s="23">
        <f t="shared" si="0"/>
        <v>2.3819819819819821</v>
      </c>
      <c r="F17" s="24">
        <f t="shared" si="1"/>
        <v>2.3819819819819821</v>
      </c>
    </row>
    <row r="18" spans="1:6" x14ac:dyDescent="0.25">
      <c r="A18" s="26"/>
      <c r="B18" s="27"/>
      <c r="C18" s="28"/>
      <c r="D18" s="29"/>
      <c r="E18" s="30"/>
      <c r="F18" s="31"/>
    </row>
    <row r="19" spans="1:6" ht="15.75" x14ac:dyDescent="0.25">
      <c r="A19" s="32" t="s">
        <v>20</v>
      </c>
      <c r="B19" s="33">
        <f>SUM(B20:B31)</f>
        <v>14060</v>
      </c>
      <c r="C19" s="34">
        <f>SUM(C20:C31)</f>
        <v>23740.7</v>
      </c>
      <c r="D19" s="33">
        <f>SUM(D20:D31)</f>
        <v>35228</v>
      </c>
      <c r="E19" s="35">
        <f t="shared" ref="E19:E24" si="2">D19/B19*100</f>
        <v>250.5547652916074</v>
      </c>
      <c r="F19" s="36">
        <f t="shared" ref="F19:F30" si="3">D19/C19*100</f>
        <v>148.38652609232247</v>
      </c>
    </row>
    <row r="20" spans="1:6" x14ac:dyDescent="0.25">
      <c r="A20" s="25" t="s">
        <v>21</v>
      </c>
      <c r="B20" s="21">
        <v>1700</v>
      </c>
      <c r="C20" s="22">
        <v>1700</v>
      </c>
      <c r="D20" s="21">
        <v>1031</v>
      </c>
      <c r="E20" s="23">
        <f t="shared" si="2"/>
        <v>60.647058823529406</v>
      </c>
      <c r="F20" s="24">
        <f t="shared" si="3"/>
        <v>60.647058823529406</v>
      </c>
    </row>
    <row r="21" spans="1:6" x14ac:dyDescent="0.25">
      <c r="A21" s="25" t="s">
        <v>22</v>
      </c>
      <c r="B21" s="21">
        <v>1200</v>
      </c>
      <c r="C21" s="22">
        <v>1700</v>
      </c>
      <c r="D21" s="21">
        <v>1000</v>
      </c>
      <c r="E21" s="23">
        <f t="shared" si="2"/>
        <v>83.333333333333343</v>
      </c>
      <c r="F21" s="24">
        <f t="shared" si="3"/>
        <v>58.82352941176471</v>
      </c>
    </row>
    <row r="22" spans="1:6" x14ac:dyDescent="0.25">
      <c r="A22" s="25" t="s">
        <v>23</v>
      </c>
      <c r="B22" s="21">
        <v>200</v>
      </c>
      <c r="C22" s="22">
        <v>200</v>
      </c>
      <c r="D22" s="21">
        <v>17</v>
      </c>
      <c r="E22" s="23">
        <f t="shared" si="2"/>
        <v>8.5</v>
      </c>
      <c r="F22" s="24">
        <f t="shared" si="3"/>
        <v>8.5</v>
      </c>
    </row>
    <row r="23" spans="1:6" x14ac:dyDescent="0.25">
      <c r="A23" s="25" t="s">
        <v>24</v>
      </c>
      <c r="B23" s="21">
        <v>10000</v>
      </c>
      <c r="C23" s="22">
        <v>10500</v>
      </c>
      <c r="D23" s="21">
        <v>18275</v>
      </c>
      <c r="E23" s="23">
        <f t="shared" si="2"/>
        <v>182.75</v>
      </c>
      <c r="F23" s="24">
        <f t="shared" si="3"/>
        <v>174.04761904761904</v>
      </c>
    </row>
    <row r="24" spans="1:6" x14ac:dyDescent="0.25">
      <c r="A24" s="25" t="s">
        <v>25</v>
      </c>
      <c r="B24" s="21">
        <v>600</v>
      </c>
      <c r="C24" s="22">
        <v>600</v>
      </c>
      <c r="D24" s="21">
        <v>511</v>
      </c>
      <c r="E24" s="23">
        <f t="shared" si="2"/>
        <v>85.166666666666671</v>
      </c>
      <c r="F24" s="24">
        <f t="shared" si="3"/>
        <v>85.166666666666671</v>
      </c>
    </row>
    <row r="25" spans="1:6" x14ac:dyDescent="0.25">
      <c r="A25" s="25" t="s">
        <v>26</v>
      </c>
      <c r="B25" s="21">
        <v>0</v>
      </c>
      <c r="C25" s="22">
        <v>0</v>
      </c>
      <c r="D25" s="21">
        <v>0</v>
      </c>
      <c r="E25" s="23">
        <v>0</v>
      </c>
      <c r="F25" s="24">
        <v>0</v>
      </c>
    </row>
    <row r="26" spans="1:6" x14ac:dyDescent="0.25">
      <c r="A26" s="25" t="s">
        <v>27</v>
      </c>
      <c r="B26" s="21">
        <v>0</v>
      </c>
      <c r="C26" s="22">
        <v>2063.3000000000002</v>
      </c>
      <c r="D26" s="21">
        <v>6025</v>
      </c>
      <c r="E26" s="23">
        <v>0</v>
      </c>
      <c r="F26" s="24">
        <f t="shared" si="3"/>
        <v>292.00794843212327</v>
      </c>
    </row>
    <row r="27" spans="1:6" x14ac:dyDescent="0.25">
      <c r="A27" s="25" t="s">
        <v>28</v>
      </c>
      <c r="B27" s="21">
        <v>0</v>
      </c>
      <c r="C27" s="22">
        <v>52.5</v>
      </c>
      <c r="D27" s="21">
        <v>53</v>
      </c>
      <c r="E27" s="23">
        <v>0</v>
      </c>
      <c r="F27" s="24">
        <f t="shared" si="3"/>
        <v>100.95238095238095</v>
      </c>
    </row>
    <row r="28" spans="1:6" s="138" customFormat="1" x14ac:dyDescent="0.25">
      <c r="A28" s="134" t="s">
        <v>29</v>
      </c>
      <c r="B28" s="135">
        <v>0</v>
      </c>
      <c r="C28" s="136">
        <v>2564.9</v>
      </c>
      <c r="D28" s="135">
        <v>3523</v>
      </c>
      <c r="E28" s="137">
        <v>0</v>
      </c>
      <c r="F28" s="24">
        <f t="shared" si="3"/>
        <v>137.35428281804357</v>
      </c>
    </row>
    <row r="29" spans="1:6" x14ac:dyDescent="0.25">
      <c r="A29" s="25" t="s">
        <v>30</v>
      </c>
      <c r="B29" s="21">
        <v>60</v>
      </c>
      <c r="C29" s="22">
        <v>4060</v>
      </c>
      <c r="D29" s="21">
        <v>4745</v>
      </c>
      <c r="E29" s="23">
        <f>D29/B29*100</f>
        <v>7908.333333333333</v>
      </c>
      <c r="F29" s="24">
        <f t="shared" si="3"/>
        <v>116.87192118226602</v>
      </c>
    </row>
    <row r="30" spans="1:6" x14ac:dyDescent="0.25">
      <c r="A30" s="25" t="s">
        <v>31</v>
      </c>
      <c r="B30" s="21">
        <v>300</v>
      </c>
      <c r="C30" s="22">
        <v>300</v>
      </c>
      <c r="D30" s="21">
        <v>48</v>
      </c>
      <c r="E30" s="23">
        <f>D30/B30*100</f>
        <v>16</v>
      </c>
      <c r="F30" s="24">
        <f t="shared" si="3"/>
        <v>16</v>
      </c>
    </row>
    <row r="31" spans="1:6" x14ac:dyDescent="0.25">
      <c r="A31" s="26"/>
      <c r="B31" s="27"/>
      <c r="C31" s="28"/>
      <c r="D31" s="29"/>
      <c r="E31" s="30"/>
      <c r="F31" s="31"/>
    </row>
    <row r="32" spans="1:6" ht="15.75" x14ac:dyDescent="0.25">
      <c r="A32" s="37" t="s">
        <v>32</v>
      </c>
      <c r="B32" s="33">
        <v>0</v>
      </c>
      <c r="C32" s="34">
        <v>0</v>
      </c>
      <c r="D32" s="33">
        <v>0</v>
      </c>
      <c r="E32" s="35">
        <v>0</v>
      </c>
      <c r="F32" s="36">
        <v>0</v>
      </c>
    </row>
    <row r="33" spans="1:6" x14ac:dyDescent="0.25">
      <c r="A33" s="26"/>
      <c r="B33" s="21"/>
      <c r="C33" s="22"/>
      <c r="D33" s="38"/>
      <c r="E33" s="39"/>
      <c r="F33" s="40"/>
    </row>
    <row r="34" spans="1:6" ht="15.75" x14ac:dyDescent="0.25">
      <c r="A34" s="37" t="s">
        <v>33</v>
      </c>
      <c r="B34" s="41">
        <f>SUM(B35:B45)</f>
        <v>1603646</v>
      </c>
      <c r="C34" s="42">
        <f>SUM(C35:C45)</f>
        <v>1820613.5</v>
      </c>
      <c r="D34" s="43">
        <f>SUM(D35:D45)</f>
        <v>249662</v>
      </c>
      <c r="E34" s="44">
        <f>D34/B34*100</f>
        <v>15.568398511891029</v>
      </c>
      <c r="F34" s="45">
        <f>D34/C34*100</f>
        <v>13.713069797625909</v>
      </c>
    </row>
    <row r="35" spans="1:6" x14ac:dyDescent="0.25">
      <c r="A35" s="46" t="s">
        <v>79</v>
      </c>
      <c r="B35" s="47"/>
      <c r="C35" s="48"/>
      <c r="D35" s="47"/>
      <c r="E35" s="49"/>
      <c r="F35" s="50"/>
    </row>
    <row r="36" spans="1:6" x14ac:dyDescent="0.25">
      <c r="A36" s="127" t="s">
        <v>72</v>
      </c>
      <c r="B36" s="139">
        <v>61062</v>
      </c>
      <c r="C36" s="140">
        <v>61062</v>
      </c>
      <c r="D36" s="139">
        <v>30534</v>
      </c>
      <c r="E36" s="141">
        <f>D36/B36*100</f>
        <v>50.004913039206059</v>
      </c>
      <c r="F36" s="142">
        <f t="shared" ref="F36:F46" si="4">D36/C36*100</f>
        <v>50.004913039206059</v>
      </c>
    </row>
    <row r="37" spans="1:6" x14ac:dyDescent="0.25">
      <c r="A37" s="128" t="s">
        <v>80</v>
      </c>
      <c r="B37" s="143"/>
      <c r="C37" s="144"/>
      <c r="D37" s="143"/>
      <c r="E37" s="145"/>
      <c r="F37" s="146"/>
    </row>
    <row r="38" spans="1:6" x14ac:dyDescent="0.25">
      <c r="A38" s="129" t="s">
        <v>73</v>
      </c>
      <c r="B38" s="139">
        <v>312756</v>
      </c>
      <c r="C38" s="140">
        <v>312756</v>
      </c>
      <c r="D38" s="139">
        <v>156378</v>
      </c>
      <c r="E38" s="141">
        <f>D38/B38*100</f>
        <v>50</v>
      </c>
      <c r="F38" s="142">
        <f t="shared" si="4"/>
        <v>50</v>
      </c>
    </row>
    <row r="39" spans="1:6" x14ac:dyDescent="0.25">
      <c r="A39" s="128" t="s">
        <v>80</v>
      </c>
      <c r="B39" s="143"/>
      <c r="C39" s="144"/>
      <c r="D39" s="143"/>
      <c r="E39" s="145"/>
      <c r="F39" s="146"/>
    </row>
    <row r="40" spans="1:6" x14ac:dyDescent="0.25">
      <c r="A40" s="129" t="s">
        <v>74</v>
      </c>
      <c r="B40" s="139">
        <v>0</v>
      </c>
      <c r="C40" s="140">
        <v>15624</v>
      </c>
      <c r="D40" s="139">
        <v>12362</v>
      </c>
      <c r="E40" s="141">
        <v>0</v>
      </c>
      <c r="F40" s="142">
        <f t="shared" si="4"/>
        <v>79.121863799283148</v>
      </c>
    </row>
    <row r="41" spans="1:6" x14ac:dyDescent="0.25">
      <c r="A41" s="128" t="s">
        <v>80</v>
      </c>
      <c r="B41" s="143"/>
      <c r="C41" s="144"/>
      <c r="D41" s="143"/>
      <c r="E41" s="145"/>
      <c r="F41" s="146"/>
    </row>
    <row r="42" spans="1:6" x14ac:dyDescent="0.25">
      <c r="A42" s="129" t="s">
        <v>75</v>
      </c>
      <c r="B42" s="139">
        <v>0</v>
      </c>
      <c r="C42" s="140">
        <v>181582.2</v>
      </c>
      <c r="D42" s="139">
        <v>15375</v>
      </c>
      <c r="E42" s="141">
        <v>0</v>
      </c>
      <c r="F42" s="142">
        <f t="shared" si="4"/>
        <v>8.4672396303161861</v>
      </c>
    </row>
    <row r="43" spans="1:6" x14ac:dyDescent="0.25">
      <c r="A43" s="46" t="s">
        <v>80</v>
      </c>
      <c r="B43" s="154"/>
      <c r="C43" s="156"/>
      <c r="D43" s="143"/>
      <c r="E43" s="145"/>
      <c r="F43" s="146"/>
    </row>
    <row r="44" spans="1:6" x14ac:dyDescent="0.25">
      <c r="A44" s="129" t="s">
        <v>81</v>
      </c>
      <c r="B44" s="155">
        <v>0</v>
      </c>
      <c r="C44" s="157">
        <v>9991.2999999999993</v>
      </c>
      <c r="D44" s="139">
        <v>9991</v>
      </c>
      <c r="E44" s="141">
        <v>0</v>
      </c>
      <c r="F44" s="142">
        <v>71.400000000000006</v>
      </c>
    </row>
    <row r="45" spans="1:6" ht="15.75" thickBot="1" x14ac:dyDescent="0.3">
      <c r="A45" s="149" t="s">
        <v>34</v>
      </c>
      <c r="B45" s="150">
        <v>1229828</v>
      </c>
      <c r="C45" s="151">
        <v>1239598</v>
      </c>
      <c r="D45" s="158">
        <v>25022</v>
      </c>
      <c r="E45" s="152">
        <f>D45/B45*100</f>
        <v>2.0345934553449752</v>
      </c>
      <c r="F45" s="153">
        <f t="shared" si="4"/>
        <v>2.018557629166875</v>
      </c>
    </row>
    <row r="46" spans="1:6" ht="16.5" thickBot="1" x14ac:dyDescent="0.3">
      <c r="A46" s="51" t="s">
        <v>35</v>
      </c>
      <c r="B46" s="52">
        <f>B34+B19+B10+B32</f>
        <v>1703856</v>
      </c>
      <c r="C46" s="53">
        <f>C34+C19+C10+C32</f>
        <v>1930504.2</v>
      </c>
      <c r="D46" s="52">
        <f>D34+D19+D10+D32</f>
        <v>303550</v>
      </c>
      <c r="E46" s="54">
        <f>D46/B46*100</f>
        <v>17.815472669051847</v>
      </c>
      <c r="F46" s="55">
        <f t="shared" si="4"/>
        <v>15.723871515016647</v>
      </c>
    </row>
  </sheetData>
  <mergeCells count="3">
    <mergeCell ref="D2:F2"/>
    <mergeCell ref="D3:F3"/>
    <mergeCell ref="D4:F4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selection activeCell="C39" sqref="C39"/>
    </sheetView>
  </sheetViews>
  <sheetFormatPr defaultRowHeight="15" x14ac:dyDescent="0.25"/>
  <cols>
    <col min="1" max="1" width="10.5703125" customWidth="1"/>
    <col min="2" max="2" width="58.5703125" customWidth="1"/>
    <col min="3" max="3" width="17.28515625" customWidth="1"/>
    <col min="4" max="4" width="16.7109375" customWidth="1"/>
    <col min="5" max="5" width="14.42578125" customWidth="1"/>
    <col min="6" max="6" width="12.28515625" customWidth="1"/>
    <col min="7" max="7" width="12.140625" customWidth="1"/>
  </cols>
  <sheetData>
    <row r="1" spans="1:7" ht="15.75" thickBot="1" x14ac:dyDescent="0.3">
      <c r="A1" s="56"/>
      <c r="B1" s="56"/>
      <c r="C1" s="56"/>
      <c r="D1" s="57"/>
      <c r="E1" s="57"/>
      <c r="F1" s="56"/>
      <c r="G1" s="57" t="s">
        <v>36</v>
      </c>
    </row>
    <row r="2" spans="1:7" x14ac:dyDescent="0.25">
      <c r="A2" s="58"/>
      <c r="B2" s="59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7" ht="20.25" x14ac:dyDescent="0.3">
      <c r="A3" s="60" t="s">
        <v>37</v>
      </c>
      <c r="B3" s="61"/>
      <c r="C3" s="11" t="s">
        <v>38</v>
      </c>
      <c r="D3" s="12" t="s">
        <v>8</v>
      </c>
      <c r="E3" s="11"/>
      <c r="F3" s="12" t="s">
        <v>9</v>
      </c>
      <c r="G3" s="13" t="s">
        <v>9</v>
      </c>
    </row>
    <row r="4" spans="1:7" ht="18.75" thickBot="1" x14ac:dyDescent="0.3">
      <c r="A4" s="62"/>
      <c r="B4" s="63"/>
      <c r="C4" s="15" t="s">
        <v>76</v>
      </c>
      <c r="D4" s="16" t="s">
        <v>76</v>
      </c>
      <c r="E4" s="15" t="s">
        <v>78</v>
      </c>
      <c r="F4" s="16" t="s">
        <v>10</v>
      </c>
      <c r="G4" s="17" t="s">
        <v>11</v>
      </c>
    </row>
    <row r="5" spans="1:7" x14ac:dyDescent="0.25">
      <c r="A5" s="64" t="s">
        <v>39</v>
      </c>
      <c r="B5" s="59"/>
      <c r="C5" s="65"/>
      <c r="D5" s="66"/>
      <c r="E5" s="65"/>
      <c r="F5" s="67"/>
      <c r="G5" s="68"/>
    </row>
    <row r="6" spans="1:7" x14ac:dyDescent="0.25">
      <c r="A6" s="69" t="s">
        <v>40</v>
      </c>
      <c r="B6" s="70" t="s">
        <v>41</v>
      </c>
      <c r="C6" s="71">
        <f>C7+C8</f>
        <v>15411</v>
      </c>
      <c r="D6" s="72">
        <f>D7+D8</f>
        <v>7842</v>
      </c>
      <c r="E6" s="71">
        <f>E7+E8</f>
        <v>1534</v>
      </c>
      <c r="F6" s="73">
        <f>E6/C6*100</f>
        <v>9.953929011744858</v>
      </c>
      <c r="G6" s="74">
        <f>E6/D6*100</f>
        <v>19.561336393777097</v>
      </c>
    </row>
    <row r="7" spans="1:7" x14ac:dyDescent="0.25">
      <c r="A7" s="75"/>
      <c r="B7" s="76" t="s">
        <v>42</v>
      </c>
      <c r="C7" s="77">
        <v>6411</v>
      </c>
      <c r="D7" s="78">
        <v>7842</v>
      </c>
      <c r="E7" s="77">
        <v>1534</v>
      </c>
      <c r="F7" s="79">
        <f>E7/C7*100</f>
        <v>23.927624395570113</v>
      </c>
      <c r="G7" s="80">
        <f>E7/D7*100</f>
        <v>19.561336393777097</v>
      </c>
    </row>
    <row r="8" spans="1:7" x14ac:dyDescent="0.25">
      <c r="A8" s="75"/>
      <c r="B8" s="81" t="s">
        <v>43</v>
      </c>
      <c r="C8" s="82">
        <v>9000</v>
      </c>
      <c r="D8" s="83">
        <v>0</v>
      </c>
      <c r="E8" s="82">
        <v>0</v>
      </c>
      <c r="F8" s="84">
        <v>0</v>
      </c>
      <c r="G8" s="85">
        <v>0</v>
      </c>
    </row>
    <row r="9" spans="1:7" x14ac:dyDescent="0.25">
      <c r="A9" s="69" t="s">
        <v>44</v>
      </c>
      <c r="B9" s="70" t="s">
        <v>45</v>
      </c>
      <c r="C9" s="71">
        <f>C10+C11</f>
        <v>163332</v>
      </c>
      <c r="D9" s="72">
        <f>D10+D11</f>
        <v>180371</v>
      </c>
      <c r="E9" s="71">
        <f>E10+E11</f>
        <v>37093</v>
      </c>
      <c r="F9" s="73">
        <f>E9/C9*100</f>
        <v>22.710185389268485</v>
      </c>
      <c r="G9" s="74">
        <f t="shared" ref="G9:G43" si="0">E9/D9*100</f>
        <v>20.564835810634747</v>
      </c>
    </row>
    <row r="10" spans="1:7" x14ac:dyDescent="0.25">
      <c r="A10" s="75"/>
      <c r="B10" s="76" t="s">
        <v>42</v>
      </c>
      <c r="C10" s="77">
        <v>51500</v>
      </c>
      <c r="D10" s="78">
        <v>63997</v>
      </c>
      <c r="E10" s="77">
        <v>31139</v>
      </c>
      <c r="F10" s="79">
        <f>E10/C10*100</f>
        <v>60.464077669902913</v>
      </c>
      <c r="G10" s="80">
        <f t="shared" si="0"/>
        <v>48.65696829538885</v>
      </c>
    </row>
    <row r="11" spans="1:7" x14ac:dyDescent="0.25">
      <c r="A11" s="75"/>
      <c r="B11" s="81" t="s">
        <v>43</v>
      </c>
      <c r="C11" s="82">
        <v>111832</v>
      </c>
      <c r="D11" s="83">
        <v>116374</v>
      </c>
      <c r="E11" s="82">
        <v>5954</v>
      </c>
      <c r="F11" s="84">
        <f>E11/C11*100</f>
        <v>5.3240575148436946</v>
      </c>
      <c r="G11" s="85">
        <f t="shared" si="0"/>
        <v>5.1162630828191862</v>
      </c>
    </row>
    <row r="12" spans="1:7" x14ac:dyDescent="0.25">
      <c r="A12" s="69" t="s">
        <v>46</v>
      </c>
      <c r="B12" s="70" t="s">
        <v>47</v>
      </c>
      <c r="C12" s="71">
        <f>SUM(C13:C14)</f>
        <v>48405</v>
      </c>
      <c r="D12" s="72">
        <f>SUM(D13:D14)</f>
        <v>47205</v>
      </c>
      <c r="E12" s="71">
        <f>SUM(E13:E14)</f>
        <v>3307</v>
      </c>
      <c r="F12" s="73">
        <f>E12/C12*100</f>
        <v>6.8319388492924276</v>
      </c>
      <c r="G12" s="74">
        <f t="shared" si="0"/>
        <v>7.0056138120961755</v>
      </c>
    </row>
    <row r="13" spans="1:7" x14ac:dyDescent="0.25">
      <c r="A13" s="75"/>
      <c r="B13" s="76" t="s">
        <v>42</v>
      </c>
      <c r="C13" s="77">
        <v>21805</v>
      </c>
      <c r="D13" s="78">
        <v>27605</v>
      </c>
      <c r="E13" s="77">
        <v>3307</v>
      </c>
      <c r="F13" s="79">
        <f>E13/C13*100</f>
        <v>15.166246273790415</v>
      </c>
      <c r="G13" s="80">
        <f t="shared" si="0"/>
        <v>11.979713819960153</v>
      </c>
    </row>
    <row r="14" spans="1:7" x14ac:dyDescent="0.25">
      <c r="A14" s="75"/>
      <c r="B14" s="81" t="s">
        <v>43</v>
      </c>
      <c r="C14" s="82">
        <v>26600</v>
      </c>
      <c r="D14" s="83">
        <v>19600</v>
      </c>
      <c r="E14" s="82">
        <v>0</v>
      </c>
      <c r="F14" s="84">
        <v>0</v>
      </c>
      <c r="G14" s="85">
        <v>0</v>
      </c>
    </row>
    <row r="15" spans="1:7" x14ac:dyDescent="0.25">
      <c r="A15" s="69" t="s">
        <v>48</v>
      </c>
      <c r="B15" s="70" t="s">
        <v>49</v>
      </c>
      <c r="C15" s="71">
        <f>SUM(C16:C17)</f>
        <v>374102</v>
      </c>
      <c r="D15" s="72">
        <f>SUM(D16:D17)</f>
        <v>484778.5</v>
      </c>
      <c r="E15" s="71">
        <f>SUM(E16:E17)</f>
        <v>115500</v>
      </c>
      <c r="F15" s="73">
        <f t="shared" ref="F15:F40" si="1">E15/C15*100</f>
        <v>30.87393277769165</v>
      </c>
      <c r="G15" s="74">
        <f t="shared" si="0"/>
        <v>23.825314035172767</v>
      </c>
    </row>
    <row r="16" spans="1:7" x14ac:dyDescent="0.25">
      <c r="A16" s="75"/>
      <c r="B16" s="76" t="s">
        <v>42</v>
      </c>
      <c r="C16" s="77">
        <v>171551</v>
      </c>
      <c r="D16" s="78">
        <v>236673.4</v>
      </c>
      <c r="E16" s="77">
        <v>96608</v>
      </c>
      <c r="F16" s="79">
        <f t="shared" si="1"/>
        <v>56.314448764507354</v>
      </c>
      <c r="G16" s="80">
        <f t="shared" si="0"/>
        <v>40.819120357420822</v>
      </c>
    </row>
    <row r="17" spans="1:7" x14ac:dyDescent="0.25">
      <c r="A17" s="75"/>
      <c r="B17" s="81" t="s">
        <v>43</v>
      </c>
      <c r="C17" s="82">
        <v>202551</v>
      </c>
      <c r="D17" s="83">
        <v>248105.1</v>
      </c>
      <c r="E17" s="82">
        <v>18892</v>
      </c>
      <c r="F17" s="84">
        <f t="shared" si="1"/>
        <v>9.3270336853434443</v>
      </c>
      <c r="G17" s="85">
        <f t="shared" si="0"/>
        <v>7.6145149777251664</v>
      </c>
    </row>
    <row r="18" spans="1:7" x14ac:dyDescent="0.25">
      <c r="A18" s="69" t="s">
        <v>50</v>
      </c>
      <c r="B18" s="70" t="s">
        <v>51</v>
      </c>
      <c r="C18" s="71">
        <f>SUM(C19:C20)</f>
        <v>186958</v>
      </c>
      <c r="D18" s="72">
        <f>SUM(D19:D20)</f>
        <v>166741</v>
      </c>
      <c r="E18" s="71">
        <f>SUM(E19:E20)</f>
        <v>65665</v>
      </c>
      <c r="F18" s="73">
        <f t="shared" si="1"/>
        <v>35.122861819232128</v>
      </c>
      <c r="G18" s="74">
        <f t="shared" si="0"/>
        <v>39.381435879597696</v>
      </c>
    </row>
    <row r="19" spans="1:7" x14ac:dyDescent="0.25">
      <c r="A19" s="75"/>
      <c r="B19" s="76" t="s">
        <v>42</v>
      </c>
      <c r="C19" s="77">
        <v>86478</v>
      </c>
      <c r="D19" s="78">
        <v>96508.7</v>
      </c>
      <c r="E19" s="77">
        <v>34061</v>
      </c>
      <c r="F19" s="79">
        <f t="shared" si="1"/>
        <v>39.386896089178755</v>
      </c>
      <c r="G19" s="80">
        <f t="shared" si="0"/>
        <v>35.293191183800012</v>
      </c>
    </row>
    <row r="20" spans="1:7" x14ac:dyDescent="0.25">
      <c r="A20" s="75"/>
      <c r="B20" s="81" t="s">
        <v>43</v>
      </c>
      <c r="C20" s="82">
        <v>100480</v>
      </c>
      <c r="D20" s="83">
        <v>70232.3</v>
      </c>
      <c r="E20" s="82">
        <v>31604</v>
      </c>
      <c r="F20" s="84">
        <f t="shared" si="1"/>
        <v>31.453025477707008</v>
      </c>
      <c r="G20" s="85">
        <f t="shared" si="0"/>
        <v>44.999238242233275</v>
      </c>
    </row>
    <row r="21" spans="1:7" x14ac:dyDescent="0.25">
      <c r="A21" s="69" t="s">
        <v>52</v>
      </c>
      <c r="B21" s="70" t="s">
        <v>53</v>
      </c>
      <c r="C21" s="71">
        <f>C22+C23</f>
        <v>26975</v>
      </c>
      <c r="D21" s="72">
        <f>D22+D23</f>
        <v>34970.6</v>
      </c>
      <c r="E21" s="71">
        <f>E22+E23</f>
        <v>17165</v>
      </c>
      <c r="F21" s="73">
        <f t="shared" si="1"/>
        <v>63.632993512511582</v>
      </c>
      <c r="G21" s="74">
        <f t="shared" si="0"/>
        <v>49.084087776589477</v>
      </c>
    </row>
    <row r="22" spans="1:7" x14ac:dyDescent="0.25">
      <c r="A22" s="75"/>
      <c r="B22" s="76" t="s">
        <v>42</v>
      </c>
      <c r="C22" s="77">
        <v>19525</v>
      </c>
      <c r="D22" s="78">
        <v>27313.599999999999</v>
      </c>
      <c r="E22" s="77">
        <v>16343</v>
      </c>
      <c r="F22" s="79">
        <f t="shared" si="1"/>
        <v>83.702944942381563</v>
      </c>
      <c r="G22" s="80">
        <f t="shared" si="0"/>
        <v>59.834661121199694</v>
      </c>
    </row>
    <row r="23" spans="1:7" x14ac:dyDescent="0.25">
      <c r="A23" s="75"/>
      <c r="B23" s="81" t="s">
        <v>43</v>
      </c>
      <c r="C23" s="82">
        <v>7450</v>
      </c>
      <c r="D23" s="83">
        <v>7657</v>
      </c>
      <c r="E23" s="133">
        <v>822</v>
      </c>
      <c r="F23" s="84">
        <f t="shared" si="1"/>
        <v>11.033557046979865</v>
      </c>
      <c r="G23" s="85">
        <f t="shared" si="0"/>
        <v>10.735274911845369</v>
      </c>
    </row>
    <row r="24" spans="1:7" x14ac:dyDescent="0.25">
      <c r="A24" s="69" t="s">
        <v>54</v>
      </c>
      <c r="B24" s="70" t="s">
        <v>55</v>
      </c>
      <c r="C24" s="71">
        <f>SUM(C25:C26)</f>
        <v>11740</v>
      </c>
      <c r="D24" s="72">
        <f>SUM(D25:D26)</f>
        <v>14483</v>
      </c>
      <c r="E24" s="71">
        <f>SUM(E25:E26)</f>
        <v>2269</v>
      </c>
      <c r="F24" s="73">
        <f t="shared" si="1"/>
        <v>19.327086882453152</v>
      </c>
      <c r="G24" s="74">
        <f t="shared" si="0"/>
        <v>15.666643651177242</v>
      </c>
    </row>
    <row r="25" spans="1:7" x14ac:dyDescent="0.25">
      <c r="A25" s="75"/>
      <c r="B25" s="76" t="s">
        <v>42</v>
      </c>
      <c r="C25" s="77">
        <v>7740</v>
      </c>
      <c r="D25" s="78">
        <v>9720</v>
      </c>
      <c r="E25" s="77">
        <v>2269</v>
      </c>
      <c r="F25" s="79">
        <f t="shared" si="1"/>
        <v>29.315245478036179</v>
      </c>
      <c r="G25" s="80">
        <f t="shared" si="0"/>
        <v>23.343621399176957</v>
      </c>
    </row>
    <row r="26" spans="1:7" x14ac:dyDescent="0.25">
      <c r="A26" s="75"/>
      <c r="B26" s="81" t="s">
        <v>43</v>
      </c>
      <c r="C26" s="82">
        <v>4000</v>
      </c>
      <c r="D26" s="83">
        <v>4763</v>
      </c>
      <c r="E26" s="82">
        <v>0</v>
      </c>
      <c r="F26" s="84">
        <f t="shared" si="1"/>
        <v>0</v>
      </c>
      <c r="G26" s="85">
        <f t="shared" si="0"/>
        <v>0</v>
      </c>
    </row>
    <row r="27" spans="1:7" x14ac:dyDescent="0.25">
      <c r="A27" s="69" t="s">
        <v>56</v>
      </c>
      <c r="B27" s="70" t="s">
        <v>57</v>
      </c>
      <c r="C27" s="71">
        <f>SUM(C28:C29)</f>
        <v>659687</v>
      </c>
      <c r="D27" s="72">
        <f>SUM(D28:D29)</f>
        <v>687826</v>
      </c>
      <c r="E27" s="71">
        <f>SUM(E28:E29)</f>
        <v>15104</v>
      </c>
      <c r="F27" s="73">
        <f t="shared" si="1"/>
        <v>2.2895706600251331</v>
      </c>
      <c r="G27" s="74">
        <f t="shared" si="0"/>
        <v>2.1959041967009099</v>
      </c>
    </row>
    <row r="28" spans="1:7" x14ac:dyDescent="0.25">
      <c r="A28" s="75"/>
      <c r="B28" s="76" t="s">
        <v>42</v>
      </c>
      <c r="C28" s="77">
        <v>14100</v>
      </c>
      <c r="D28" s="78">
        <v>17845</v>
      </c>
      <c r="E28" s="77">
        <v>7150</v>
      </c>
      <c r="F28" s="79">
        <f t="shared" si="1"/>
        <v>50.709219858156033</v>
      </c>
      <c r="G28" s="80">
        <f t="shared" si="0"/>
        <v>40.067245727094424</v>
      </c>
    </row>
    <row r="29" spans="1:7" x14ac:dyDescent="0.25">
      <c r="A29" s="75"/>
      <c r="B29" s="81" t="s">
        <v>43</v>
      </c>
      <c r="C29" s="82">
        <v>645587</v>
      </c>
      <c r="D29" s="83">
        <v>669981</v>
      </c>
      <c r="E29" s="82">
        <v>7954</v>
      </c>
      <c r="F29" s="84">
        <f t="shared" si="1"/>
        <v>1.2320570271706215</v>
      </c>
      <c r="G29" s="85">
        <f t="shared" si="0"/>
        <v>1.1871978459090631</v>
      </c>
    </row>
    <row r="30" spans="1:7" x14ac:dyDescent="0.25">
      <c r="A30" s="69" t="s">
        <v>58</v>
      </c>
      <c r="B30" s="70" t="s">
        <v>59</v>
      </c>
      <c r="C30" s="71">
        <f>SUM(C31:C32)</f>
        <v>316966</v>
      </c>
      <c r="D30" s="72">
        <f>SUM(D31:D32)</f>
        <v>351509.1</v>
      </c>
      <c r="E30" s="71">
        <f>SUM(E31:E32)</f>
        <v>100978</v>
      </c>
      <c r="F30" s="73">
        <f t="shared" si="1"/>
        <v>31.857675586655983</v>
      </c>
      <c r="G30" s="74">
        <f t="shared" si="0"/>
        <v>28.726994550069975</v>
      </c>
    </row>
    <row r="31" spans="1:7" x14ac:dyDescent="0.25">
      <c r="A31" s="75"/>
      <c r="B31" s="76" t="s">
        <v>42</v>
      </c>
      <c r="C31" s="77">
        <v>269953</v>
      </c>
      <c r="D31" s="78">
        <v>284976.5</v>
      </c>
      <c r="E31" s="77">
        <v>97696</v>
      </c>
      <c r="F31" s="79">
        <f t="shared" si="1"/>
        <v>36.190003445044141</v>
      </c>
      <c r="G31" s="80">
        <f t="shared" si="0"/>
        <v>34.282125017325988</v>
      </c>
    </row>
    <row r="32" spans="1:7" x14ac:dyDescent="0.25">
      <c r="A32" s="75"/>
      <c r="B32" s="81" t="s">
        <v>43</v>
      </c>
      <c r="C32" s="82">
        <v>47013</v>
      </c>
      <c r="D32" s="83">
        <v>66532.600000000006</v>
      </c>
      <c r="E32" s="82">
        <v>3282</v>
      </c>
      <c r="F32" s="84">
        <f t="shared" si="1"/>
        <v>6.9810477952906638</v>
      </c>
      <c r="G32" s="85">
        <f t="shared" si="0"/>
        <v>4.9329201023257765</v>
      </c>
    </row>
    <row r="33" spans="1:7" x14ac:dyDescent="0.25">
      <c r="A33" s="69" t="s">
        <v>60</v>
      </c>
      <c r="B33" s="70" t="s">
        <v>61</v>
      </c>
      <c r="C33" s="71">
        <f>C34+C35</f>
        <v>280</v>
      </c>
      <c r="D33" s="72">
        <f>D34+D35</f>
        <v>155734.20000000001</v>
      </c>
      <c r="E33" s="71">
        <f>E34+E35</f>
        <v>1203</v>
      </c>
      <c r="F33" s="73">
        <f t="shared" si="1"/>
        <v>429.64285714285717</v>
      </c>
      <c r="G33" s="74">
        <f t="shared" si="0"/>
        <v>0.77247001621994393</v>
      </c>
    </row>
    <row r="34" spans="1:7" x14ac:dyDescent="0.25">
      <c r="A34" s="75"/>
      <c r="B34" s="76" t="s">
        <v>42</v>
      </c>
      <c r="C34" s="77">
        <v>280</v>
      </c>
      <c r="D34" s="78">
        <v>155734.20000000001</v>
      </c>
      <c r="E34" s="77">
        <v>1203</v>
      </c>
      <c r="F34" s="79">
        <f t="shared" si="1"/>
        <v>429.64285714285717</v>
      </c>
      <c r="G34" s="80">
        <f t="shared" si="0"/>
        <v>0.77247001621994393</v>
      </c>
    </row>
    <row r="35" spans="1:7" ht="15.75" thickBot="1" x14ac:dyDescent="0.3">
      <c r="A35" s="86"/>
      <c r="B35" s="87" t="s">
        <v>43</v>
      </c>
      <c r="C35" s="88">
        <v>0</v>
      </c>
      <c r="D35" s="89">
        <v>0</v>
      </c>
      <c r="E35" s="88">
        <v>0</v>
      </c>
      <c r="F35" s="90">
        <v>0</v>
      </c>
      <c r="G35" s="91">
        <v>0</v>
      </c>
    </row>
    <row r="36" spans="1:7" ht="16.5" thickTop="1" x14ac:dyDescent="0.25">
      <c r="A36" s="92"/>
      <c r="B36" s="93" t="s">
        <v>62</v>
      </c>
      <c r="C36" s="94">
        <f t="shared" ref="C36:E37" si="2">C7+C10+C13+C16+C19+C22+C25+C28+C31+C34</f>
        <v>649343</v>
      </c>
      <c r="D36" s="95">
        <f>D7+D10+D13+D16+D19+D22+D25+D28+D31+D34</f>
        <v>928215.39999999991</v>
      </c>
      <c r="E36" s="94">
        <f t="shared" si="2"/>
        <v>291310</v>
      </c>
      <c r="F36" s="96">
        <f t="shared" si="1"/>
        <v>44.862268477522669</v>
      </c>
      <c r="G36" s="97">
        <f t="shared" si="0"/>
        <v>31.38387921596647</v>
      </c>
    </row>
    <row r="37" spans="1:7" ht="16.5" thickBot="1" x14ac:dyDescent="0.3">
      <c r="A37" s="98"/>
      <c r="B37" s="99" t="s">
        <v>63</v>
      </c>
      <c r="C37" s="100">
        <f t="shared" si="2"/>
        <v>1154513</v>
      </c>
      <c r="D37" s="101">
        <f>D8+D11+D14+D17+D20+D23+D26+D29+D32+D35</f>
        <v>1203245</v>
      </c>
      <c r="E37" s="100">
        <f t="shared" si="2"/>
        <v>68508</v>
      </c>
      <c r="F37" s="102">
        <f t="shared" si="1"/>
        <v>5.9339305837179834</v>
      </c>
      <c r="G37" s="103">
        <f t="shared" si="0"/>
        <v>5.693603547074785</v>
      </c>
    </row>
    <row r="38" spans="1:7" ht="17.25" thickTop="1" thickBot="1" x14ac:dyDescent="0.3">
      <c r="A38" s="104"/>
      <c r="B38" s="105" t="s">
        <v>64</v>
      </c>
      <c r="C38" s="106">
        <f>C36+C37</f>
        <v>1803856</v>
      </c>
      <c r="D38" s="107">
        <f>D36+D37</f>
        <v>2131460.4</v>
      </c>
      <c r="E38" s="106">
        <f>E36+E37</f>
        <v>359818</v>
      </c>
      <c r="F38" s="108">
        <f t="shared" si="1"/>
        <v>19.947157644512643</v>
      </c>
      <c r="G38" s="109">
        <f t="shared" si="0"/>
        <v>16.881289467071497</v>
      </c>
    </row>
    <row r="39" spans="1:7" ht="17.25" thickTop="1" thickBot="1" x14ac:dyDescent="0.3">
      <c r="A39" s="110"/>
      <c r="B39" s="111" t="s">
        <v>65</v>
      </c>
      <c r="C39" s="112">
        <f>'Příjmy k 30.6.2016'!B46-'Výdaje k 30.6.2016'!C38</f>
        <v>-100000</v>
      </c>
      <c r="D39" s="113">
        <f>'Příjmy k 30.6.2016'!C46-'Výdaje k 30.6.2016'!D38</f>
        <v>-200956.19999999995</v>
      </c>
      <c r="E39" s="112">
        <f>'Příjmy k 30.6.2016'!D46-'Výdaje k 30.6.2016'!E38</f>
        <v>-56268</v>
      </c>
      <c r="F39" s="114">
        <f t="shared" si="1"/>
        <v>56.267999999999994</v>
      </c>
      <c r="G39" s="114">
        <f t="shared" si="0"/>
        <v>28.000131371910904</v>
      </c>
    </row>
    <row r="40" spans="1:7" ht="16.5" thickTop="1" x14ac:dyDescent="0.25">
      <c r="A40" s="115"/>
      <c r="B40" s="116" t="s">
        <v>66</v>
      </c>
      <c r="C40" s="117">
        <f>SUM(C41:C44)</f>
        <v>100000</v>
      </c>
      <c r="D40" s="118">
        <f>SUM(D41:D44)</f>
        <v>200956.2</v>
      </c>
      <c r="E40" s="117">
        <f>E41+E42+E43+E44+E45</f>
        <v>56268</v>
      </c>
      <c r="F40" s="148">
        <f t="shared" si="1"/>
        <v>56.267999999999994</v>
      </c>
      <c r="G40" s="119">
        <f t="shared" si="0"/>
        <v>28.000131371910893</v>
      </c>
    </row>
    <row r="41" spans="1:7" x14ac:dyDescent="0.25">
      <c r="A41" s="120"/>
      <c r="B41" s="121" t="s">
        <v>67</v>
      </c>
      <c r="C41" s="82">
        <v>0</v>
      </c>
      <c r="D41" s="83">
        <v>0</v>
      </c>
      <c r="E41" s="82">
        <v>0</v>
      </c>
      <c r="F41" s="147">
        <v>0</v>
      </c>
      <c r="G41" s="85">
        <v>0</v>
      </c>
    </row>
    <row r="42" spans="1:7" x14ac:dyDescent="0.25">
      <c r="A42" s="120"/>
      <c r="B42" s="121" t="s">
        <v>68</v>
      </c>
      <c r="C42" s="82">
        <v>0</v>
      </c>
      <c r="D42" s="83">
        <v>0</v>
      </c>
      <c r="E42" s="82">
        <v>0</v>
      </c>
      <c r="F42" s="84">
        <v>0</v>
      </c>
      <c r="G42" s="85">
        <v>0</v>
      </c>
    </row>
    <row r="43" spans="1:7" x14ac:dyDescent="0.25">
      <c r="A43" s="120"/>
      <c r="B43" s="121" t="s">
        <v>69</v>
      </c>
      <c r="C43" s="84">
        <v>100000</v>
      </c>
      <c r="D43" s="83">
        <v>200956.2</v>
      </c>
      <c r="E43" s="82">
        <v>55416</v>
      </c>
      <c r="F43" s="159">
        <f t="shared" ref="F43" si="3">E43/C43*100</f>
        <v>55.415999999999997</v>
      </c>
      <c r="G43" s="85">
        <f t="shared" si="0"/>
        <v>27.57615838675293</v>
      </c>
    </row>
    <row r="44" spans="1:7" ht="15.75" x14ac:dyDescent="0.25">
      <c r="A44" s="120"/>
      <c r="B44" s="121" t="s">
        <v>70</v>
      </c>
      <c r="C44" s="82"/>
      <c r="D44" s="83"/>
      <c r="E44" s="82"/>
      <c r="F44" s="84"/>
      <c r="G44" s="119"/>
    </row>
    <row r="45" spans="1:7" ht="15.75" thickBot="1" x14ac:dyDescent="0.3">
      <c r="A45" s="122"/>
      <c r="B45" s="123" t="s">
        <v>71</v>
      </c>
      <c r="C45" s="124">
        <v>0</v>
      </c>
      <c r="D45" s="125">
        <v>0</v>
      </c>
      <c r="E45" s="124">
        <v>852</v>
      </c>
      <c r="F45" s="126">
        <v>0</v>
      </c>
      <c r="G45" s="160">
        <v>0</v>
      </c>
    </row>
  </sheetData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30.6.2016</vt:lpstr>
      <vt:lpstr>Výdaje k 30.6.2016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2016-09-05T10:59:10Z</cp:lastPrinted>
  <dcterms:created xsi:type="dcterms:W3CDTF">2014-06-05T06:21:15Z</dcterms:created>
  <dcterms:modified xsi:type="dcterms:W3CDTF">2016-09-05T10:59:35Z</dcterms:modified>
</cp:coreProperties>
</file>