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8910"/>
  </bookViews>
  <sheets>
    <sheet name="Kap.01" sheetId="24" r:id="rId1"/>
    <sheet name="Kap.02" sheetId="28" r:id="rId2"/>
    <sheet name="Kap. 03" sheetId="26" r:id="rId3"/>
    <sheet name="Kap. 04 " sheetId="22" r:id="rId4"/>
    <sheet name="Kap. 05" sheetId="5" r:id="rId5"/>
    <sheet name="Kap. 06" sheetId="19" r:id="rId6"/>
    <sheet name="Kap. 07" sheetId="7" r:id="rId7"/>
    <sheet name="Kap. 08" sheetId="27" r:id="rId8"/>
    <sheet name="Kap. 09" sheetId="9" r:id="rId9"/>
    <sheet name="Kap. 10 " sheetId="23" r:id="rId10"/>
  </sheets>
  <definedNames>
    <definedName name="_xlnm.Print_Area" localSheetId="2">'Kap. 03'!$A$2:$I$39</definedName>
    <definedName name="_xlnm.Print_Area" localSheetId="3">'Kap. 04 '!$A$1:$I$329</definedName>
    <definedName name="_xlnm.Print_Area" localSheetId="4">'Kap. 05'!$A$1:$I$135</definedName>
    <definedName name="_xlnm.Print_Area" localSheetId="5">'Kap. 06'!$A$2:$I$78</definedName>
    <definedName name="_xlnm.Print_Area" localSheetId="6">'Kap. 07'!$A$2:$I$45</definedName>
    <definedName name="_xlnm.Print_Area" localSheetId="7">'Kap. 08'!$A$1:$I$59</definedName>
    <definedName name="_xlnm.Print_Area" localSheetId="8">'Kap. 09'!$A$1:$I$203</definedName>
    <definedName name="_xlnm.Print_Area" localSheetId="9">'Kap. 10 '!$A$1:$I$17</definedName>
    <definedName name="_xlnm.Print_Area" localSheetId="0">Kap.01!$A$1:$I$50</definedName>
    <definedName name="_xlnm.Print_Area" localSheetId="1">Kap.02!$A$1:$I$88</definedName>
  </definedNames>
  <calcPr calcId="171027"/>
</workbook>
</file>

<file path=xl/calcChain.xml><?xml version="1.0" encoding="utf-8"?>
<calcChain xmlns="http://schemas.openxmlformats.org/spreadsheetml/2006/main">
  <c r="I27" i="9" l="1"/>
  <c r="I10" i="27"/>
  <c r="I27" i="7"/>
  <c r="I24" i="7"/>
  <c r="G85" i="28" l="1"/>
  <c r="I84" i="28"/>
  <c r="I83" i="28"/>
  <c r="I82" i="28"/>
  <c r="I81" i="28"/>
  <c r="H81" i="28"/>
  <c r="I80" i="28"/>
  <c r="H80" i="28"/>
  <c r="I79" i="28"/>
  <c r="H79" i="28"/>
  <c r="I78" i="28"/>
  <c r="H78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66" i="28"/>
  <c r="H66" i="28"/>
  <c r="I65" i="28"/>
  <c r="H65" i="28"/>
  <c r="I64" i="28"/>
  <c r="H64" i="28"/>
  <c r="I63" i="28"/>
  <c r="H63" i="28"/>
  <c r="I62" i="28"/>
  <c r="H62" i="28"/>
  <c r="I61" i="28"/>
  <c r="H61" i="28"/>
  <c r="I60" i="28"/>
  <c r="H60" i="28"/>
  <c r="I59" i="28"/>
  <c r="H59" i="28"/>
  <c r="I58" i="28"/>
  <c r="H58" i="28"/>
  <c r="I57" i="28"/>
  <c r="H57" i="28"/>
  <c r="I56" i="28"/>
  <c r="H56" i="28"/>
  <c r="I55" i="28"/>
  <c r="H55" i="28"/>
  <c r="I54" i="28"/>
  <c r="H54" i="28"/>
  <c r="I53" i="28"/>
  <c r="H53" i="28"/>
  <c r="I52" i="28"/>
  <c r="G52" i="28"/>
  <c r="H52" i="28" s="1"/>
  <c r="F52" i="28"/>
  <c r="F85" i="28" s="1"/>
  <c r="E52" i="28"/>
  <c r="E85" i="28" s="1"/>
  <c r="I22" i="28"/>
  <c r="G20" i="28"/>
  <c r="I20" i="28" s="1"/>
  <c r="F20" i="28"/>
  <c r="E20" i="28"/>
  <c r="I18" i="28"/>
  <c r="I17" i="28"/>
  <c r="H17" i="28"/>
  <c r="I16" i="28"/>
  <c r="H16" i="28"/>
  <c r="I15" i="28"/>
  <c r="I14" i="28"/>
  <c r="I13" i="28"/>
  <c r="H13" i="28"/>
  <c r="I12" i="28"/>
  <c r="H12" i="28"/>
  <c r="I11" i="28"/>
  <c r="H11" i="28"/>
  <c r="I10" i="28"/>
  <c r="H10" i="28"/>
  <c r="I9" i="28"/>
  <c r="H9" i="28"/>
  <c r="I8" i="28"/>
  <c r="H8" i="28"/>
  <c r="G7" i="28"/>
  <c r="I7" i="28" s="1"/>
  <c r="F7" i="28"/>
  <c r="F25" i="28" s="1"/>
  <c r="F87" i="28" s="1"/>
  <c r="E7" i="28"/>
  <c r="E25" i="28" s="1"/>
  <c r="E87" i="28" s="1"/>
  <c r="I85" i="28" l="1"/>
  <c r="G25" i="28"/>
  <c r="H85" i="28"/>
  <c r="H7" i="28"/>
  <c r="I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I125" i="5"/>
  <c r="H125" i="5"/>
  <c r="H124" i="5"/>
  <c r="G123" i="5"/>
  <c r="F123" i="5"/>
  <c r="E123" i="5"/>
  <c r="I122" i="5"/>
  <c r="H122" i="5"/>
  <c r="I121" i="5"/>
  <c r="H121" i="5"/>
  <c r="G120" i="5"/>
  <c r="H120" i="5" s="1"/>
  <c r="F120" i="5"/>
  <c r="E120" i="5"/>
  <c r="H119" i="5"/>
  <c r="H118" i="5"/>
  <c r="H117" i="5"/>
  <c r="H116" i="5"/>
  <c r="G115" i="5"/>
  <c r="E115" i="5"/>
  <c r="E114" i="5" s="1"/>
  <c r="I112" i="5"/>
  <c r="H112" i="5"/>
  <c r="I111" i="5"/>
  <c r="H111" i="5"/>
  <c r="G110" i="5"/>
  <c r="F110" i="5"/>
  <c r="E110" i="5"/>
  <c r="I109" i="5"/>
  <c r="H109" i="5"/>
  <c r="I108" i="5"/>
  <c r="E108" i="5"/>
  <c r="H108" i="5" s="1"/>
  <c r="I107" i="5"/>
  <c r="G106" i="5"/>
  <c r="F106" i="5"/>
  <c r="E106" i="5"/>
  <c r="I105" i="5"/>
  <c r="I104" i="5"/>
  <c r="H104" i="5"/>
  <c r="G103" i="5"/>
  <c r="F103" i="5"/>
  <c r="F102" i="5" s="1"/>
  <c r="E103" i="5"/>
  <c r="E102" i="5" s="1"/>
  <c r="I84" i="5"/>
  <c r="G83" i="5"/>
  <c r="F83" i="5"/>
  <c r="E83" i="5"/>
  <c r="I81" i="5"/>
  <c r="H81" i="5"/>
  <c r="G80" i="5"/>
  <c r="F80" i="5"/>
  <c r="E80" i="5"/>
  <c r="I78" i="5"/>
  <c r="G77" i="5"/>
  <c r="F77" i="5"/>
  <c r="E77" i="5"/>
  <c r="I75" i="5"/>
  <c r="I74" i="5"/>
  <c r="I73" i="5"/>
  <c r="I72" i="5"/>
  <c r="H72" i="5"/>
  <c r="I71" i="5"/>
  <c r="I70" i="5"/>
  <c r="I69" i="5"/>
  <c r="I68" i="5"/>
  <c r="I67" i="5"/>
  <c r="I66" i="5"/>
  <c r="I65" i="5"/>
  <c r="I64" i="5"/>
  <c r="I63" i="5"/>
  <c r="I62" i="5"/>
  <c r="H62" i="5"/>
  <c r="I61" i="5"/>
  <c r="I60" i="5"/>
  <c r="I59" i="5"/>
  <c r="I58" i="5"/>
  <c r="I57" i="5"/>
  <c r="H57" i="5"/>
  <c r="G56" i="5"/>
  <c r="F56" i="5"/>
  <c r="E56" i="5"/>
  <c r="I45" i="5"/>
  <c r="I44" i="5"/>
  <c r="I43" i="5"/>
  <c r="I42" i="5"/>
  <c r="I41" i="5"/>
  <c r="H41" i="5"/>
  <c r="I40" i="5"/>
  <c r="I39" i="5"/>
  <c r="I38" i="5"/>
  <c r="H38" i="5"/>
  <c r="I37" i="5"/>
  <c r="I36" i="5"/>
  <c r="I35" i="5"/>
  <c r="G34" i="5"/>
  <c r="F34" i="5"/>
  <c r="E34" i="5"/>
  <c r="I33" i="5"/>
  <c r="I32" i="5"/>
  <c r="I31" i="5"/>
  <c r="I30" i="5"/>
  <c r="I29" i="5"/>
  <c r="G28" i="5"/>
  <c r="F28" i="5"/>
  <c r="E28" i="5"/>
  <c r="I27" i="5"/>
  <c r="H26" i="5"/>
  <c r="I25" i="5"/>
  <c r="I24" i="5"/>
  <c r="G23" i="5"/>
  <c r="F23" i="5"/>
  <c r="E23" i="5"/>
  <c r="I22" i="5"/>
  <c r="I21" i="5"/>
  <c r="H21" i="5"/>
  <c r="I20" i="5"/>
  <c r="H20" i="5"/>
  <c r="I19" i="5"/>
  <c r="H19" i="5"/>
  <c r="I18" i="5"/>
  <c r="G17" i="5"/>
  <c r="F17" i="5"/>
  <c r="E17" i="5"/>
  <c r="I16" i="5"/>
  <c r="I15" i="5"/>
  <c r="H15" i="5"/>
  <c r="G14" i="5"/>
  <c r="I14" i="5" s="1"/>
  <c r="F14" i="5"/>
  <c r="E14" i="5"/>
  <c r="I13" i="5"/>
  <c r="G12" i="5"/>
  <c r="I12" i="5" s="1"/>
  <c r="F12" i="5"/>
  <c r="E12" i="5"/>
  <c r="H9" i="5"/>
  <c r="G7" i="5"/>
  <c r="F7" i="5"/>
  <c r="E7" i="5"/>
  <c r="I17" i="5" l="1"/>
  <c r="F114" i="5"/>
  <c r="F133" i="5" s="1"/>
  <c r="I25" i="28"/>
  <c r="H25" i="28"/>
  <c r="G87" i="28"/>
  <c r="E133" i="5"/>
  <c r="H14" i="5"/>
  <c r="H17" i="5"/>
  <c r="I23" i="5"/>
  <c r="I106" i="5"/>
  <c r="H103" i="5"/>
  <c r="G102" i="5"/>
  <c r="H102" i="5" s="1"/>
  <c r="I103" i="5"/>
  <c r="I123" i="5"/>
  <c r="E11" i="5"/>
  <c r="I77" i="5"/>
  <c r="I80" i="5"/>
  <c r="H115" i="5"/>
  <c r="I120" i="5"/>
  <c r="H123" i="5"/>
  <c r="F11" i="5"/>
  <c r="F85" i="5" s="1"/>
  <c r="I83" i="5"/>
  <c r="G114" i="5"/>
  <c r="I28" i="5"/>
  <c r="I56" i="5"/>
  <c r="I110" i="5"/>
  <c r="H34" i="5"/>
  <c r="E85" i="5"/>
  <c r="E135" i="5" s="1"/>
  <c r="I34" i="5"/>
  <c r="H23" i="5"/>
  <c r="H56" i="5"/>
  <c r="G11" i="5"/>
  <c r="H80" i="5"/>
  <c r="H110" i="5"/>
  <c r="I29" i="9"/>
  <c r="H29" i="9"/>
  <c r="G133" i="5" l="1"/>
  <c r="H133" i="5" s="1"/>
  <c r="F135" i="5"/>
  <c r="I87" i="28"/>
  <c r="H87" i="28"/>
  <c r="I133" i="5"/>
  <c r="I102" i="5"/>
  <c r="H114" i="5"/>
  <c r="I114" i="5"/>
  <c r="H11" i="5"/>
  <c r="G85" i="5"/>
  <c r="I11" i="5"/>
  <c r="I11" i="19"/>
  <c r="I85" i="5" l="1"/>
  <c r="H85" i="5"/>
  <c r="G135" i="5"/>
  <c r="G40" i="7"/>
  <c r="F40" i="7"/>
  <c r="E40" i="7"/>
  <c r="I135" i="5" l="1"/>
  <c r="H135" i="5"/>
  <c r="I200" i="9"/>
  <c r="H200" i="9"/>
  <c r="I199" i="9"/>
  <c r="H199" i="9"/>
  <c r="I198" i="9"/>
  <c r="H198" i="9"/>
  <c r="I197" i="9"/>
  <c r="I196" i="9"/>
  <c r="H196" i="9"/>
  <c r="I195" i="9"/>
  <c r="I194" i="9"/>
  <c r="I193" i="9"/>
  <c r="H193" i="9"/>
  <c r="I192" i="9"/>
  <c r="H192" i="9"/>
  <c r="I191" i="9"/>
  <c r="H191" i="9"/>
  <c r="I190" i="9"/>
  <c r="H190" i="9"/>
  <c r="I189" i="9"/>
  <c r="H189" i="9"/>
  <c r="I188" i="9"/>
  <c r="H188" i="9"/>
  <c r="I187" i="9"/>
  <c r="H187" i="9"/>
  <c r="I186" i="9"/>
  <c r="H186" i="9"/>
  <c r="I185" i="9"/>
  <c r="H185" i="9"/>
  <c r="I184" i="9"/>
  <c r="H184" i="9"/>
  <c r="H183" i="9"/>
  <c r="I182" i="9"/>
  <c r="H182" i="9"/>
  <c r="I181" i="9"/>
  <c r="H181" i="9"/>
  <c r="H180" i="9"/>
  <c r="I179" i="9"/>
  <c r="H179" i="9"/>
  <c r="I178" i="9"/>
  <c r="H178" i="9"/>
  <c r="I177" i="9"/>
  <c r="G176" i="9"/>
  <c r="G173" i="9" s="1"/>
  <c r="F176" i="9"/>
  <c r="E176" i="9"/>
  <c r="E173" i="9" s="1"/>
  <c r="I174" i="9"/>
  <c r="H171" i="9"/>
  <c r="G170" i="9"/>
  <c r="E170" i="9"/>
  <c r="I139" i="9"/>
  <c r="H139" i="9"/>
  <c r="I138" i="9"/>
  <c r="H138" i="9"/>
  <c r="I137" i="9"/>
  <c r="H137" i="9"/>
  <c r="I136" i="9"/>
  <c r="H136" i="9"/>
  <c r="H135" i="9"/>
  <c r="I134" i="9"/>
  <c r="H134" i="9"/>
  <c r="I133" i="9"/>
  <c r="H133" i="9"/>
  <c r="I132" i="9"/>
  <c r="I131" i="9"/>
  <c r="H131" i="9"/>
  <c r="I130" i="9"/>
  <c r="H130" i="9"/>
  <c r="I129" i="9"/>
  <c r="I128" i="9"/>
  <c r="I127" i="9"/>
  <c r="H127" i="9"/>
  <c r="I126" i="9"/>
  <c r="H126" i="9"/>
  <c r="I125" i="9"/>
  <c r="I124" i="9"/>
  <c r="H124" i="9"/>
  <c r="I123" i="9"/>
  <c r="H123" i="9"/>
  <c r="I122" i="9"/>
  <c r="I121" i="9"/>
  <c r="H121" i="9"/>
  <c r="I120" i="9"/>
  <c r="I119" i="9"/>
  <c r="I102" i="9"/>
  <c r="H102" i="9"/>
  <c r="I101" i="9"/>
  <c r="I100" i="9"/>
  <c r="I99" i="9"/>
  <c r="H99" i="9"/>
  <c r="I98" i="9"/>
  <c r="I97" i="9"/>
  <c r="H97" i="9"/>
  <c r="I96" i="9"/>
  <c r="I95" i="9"/>
  <c r="I94" i="9"/>
  <c r="H94" i="9"/>
  <c r="I93" i="9"/>
  <c r="H93" i="9"/>
  <c r="I92" i="9"/>
  <c r="H92" i="9"/>
  <c r="I91" i="9"/>
  <c r="I90" i="9"/>
  <c r="I89" i="9"/>
  <c r="H89" i="9"/>
  <c r="I88" i="9"/>
  <c r="H88" i="9"/>
  <c r="I87" i="9"/>
  <c r="I86" i="9"/>
  <c r="I85" i="9"/>
  <c r="H85" i="9"/>
  <c r="I84" i="9"/>
  <c r="I83" i="9"/>
  <c r="I82" i="9"/>
  <c r="H82" i="9"/>
  <c r="I81" i="9"/>
  <c r="I80" i="9"/>
  <c r="H80" i="9"/>
  <c r="I79" i="9"/>
  <c r="H79" i="9"/>
  <c r="G78" i="9"/>
  <c r="F78" i="9"/>
  <c r="E78" i="9"/>
  <c r="I77" i="9"/>
  <c r="H77" i="9"/>
  <c r="I76" i="9"/>
  <c r="H76" i="9"/>
  <c r="I75" i="9"/>
  <c r="H75" i="9"/>
  <c r="I74" i="9"/>
  <c r="I73" i="9"/>
  <c r="H73" i="9"/>
  <c r="I72" i="9"/>
  <c r="H72" i="9"/>
  <c r="I71" i="9"/>
  <c r="I70" i="9"/>
  <c r="I69" i="9"/>
  <c r="I68" i="9"/>
  <c r="H68" i="9"/>
  <c r="I67" i="9"/>
  <c r="H67" i="9"/>
  <c r="I66" i="9"/>
  <c r="H66" i="9"/>
  <c r="G65" i="9"/>
  <c r="F65" i="9"/>
  <c r="E65" i="9"/>
  <c r="I43" i="9"/>
  <c r="H43" i="9"/>
  <c r="G43" i="9"/>
  <c r="F43" i="9"/>
  <c r="E43" i="9"/>
  <c r="I42" i="9"/>
  <c r="I41" i="9"/>
  <c r="H41" i="9"/>
  <c r="I40" i="9"/>
  <c r="H40" i="9"/>
  <c r="I39" i="9"/>
  <c r="H39" i="9"/>
  <c r="I38" i="9"/>
  <c r="H38" i="9"/>
  <c r="G37" i="9"/>
  <c r="F37" i="9"/>
  <c r="E37" i="9"/>
  <c r="I34" i="9"/>
  <c r="H34" i="9"/>
  <c r="I33" i="9"/>
  <c r="I32" i="9"/>
  <c r="H32" i="9"/>
  <c r="I31" i="9"/>
  <c r="H31" i="9"/>
  <c r="I30" i="9"/>
  <c r="H30" i="9"/>
  <c r="I28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G16" i="9"/>
  <c r="F16" i="9"/>
  <c r="E16" i="9"/>
  <c r="I15" i="9"/>
  <c r="H15" i="9"/>
  <c r="I14" i="9"/>
  <c r="H14" i="9"/>
  <c r="I13" i="9"/>
  <c r="H13" i="9"/>
  <c r="I12" i="9"/>
  <c r="I11" i="9"/>
  <c r="H11" i="9"/>
  <c r="I10" i="9"/>
  <c r="H10" i="9"/>
  <c r="I9" i="9"/>
  <c r="H9" i="9"/>
  <c r="I8" i="9"/>
  <c r="G7" i="9"/>
  <c r="F7" i="9"/>
  <c r="E7" i="9"/>
  <c r="F173" i="9" l="1"/>
  <c r="F201" i="9" s="1"/>
  <c r="I37" i="9"/>
  <c r="E201" i="9"/>
  <c r="H170" i="9"/>
  <c r="E64" i="9"/>
  <c r="F6" i="9"/>
  <c r="E6" i="9"/>
  <c r="F64" i="9"/>
  <c r="I7" i="9"/>
  <c r="I176" i="9"/>
  <c r="G6" i="9"/>
  <c r="I16" i="9"/>
  <c r="H65" i="9"/>
  <c r="H78" i="9"/>
  <c r="H37" i="9"/>
  <c r="I65" i="9"/>
  <c r="I78" i="9"/>
  <c r="G64" i="9"/>
  <c r="H16" i="9"/>
  <c r="H7" i="9"/>
  <c r="H176" i="9"/>
  <c r="H64" i="9" l="1"/>
  <c r="G140" i="9"/>
  <c r="E140" i="9"/>
  <c r="E203" i="9" s="1"/>
  <c r="H6" i="9"/>
  <c r="F140" i="9"/>
  <c r="F203" i="9" s="1"/>
  <c r="I6" i="9"/>
  <c r="I64" i="9"/>
  <c r="I173" i="9"/>
  <c r="G201" i="9"/>
  <c r="H173" i="9"/>
  <c r="H140" i="9" l="1"/>
  <c r="I140" i="9"/>
  <c r="I201" i="9"/>
  <c r="H201" i="9"/>
  <c r="G203" i="9"/>
  <c r="I203" i="9" l="1"/>
  <c r="H203" i="9"/>
  <c r="G57" i="27" l="1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H43" i="27"/>
  <c r="I42" i="27"/>
  <c r="H42" i="27"/>
  <c r="I41" i="27"/>
  <c r="H41" i="27"/>
  <c r="I40" i="27"/>
  <c r="I39" i="27"/>
  <c r="H39" i="27"/>
  <c r="H38" i="27"/>
  <c r="I37" i="27"/>
  <c r="H37" i="27"/>
  <c r="I36" i="27"/>
  <c r="H36" i="27"/>
  <c r="I35" i="27"/>
  <c r="H35" i="27"/>
  <c r="I34" i="27"/>
  <c r="H34" i="27"/>
  <c r="I33" i="27"/>
  <c r="H33" i="27"/>
  <c r="I32" i="27"/>
  <c r="H32" i="27"/>
  <c r="I31" i="27"/>
  <c r="H31" i="27"/>
  <c r="I30" i="27"/>
  <c r="H30" i="27"/>
  <c r="I29" i="27"/>
  <c r="H29" i="27"/>
  <c r="I28" i="27"/>
  <c r="H28" i="27"/>
  <c r="I27" i="27"/>
  <c r="H27" i="27"/>
  <c r="I26" i="27"/>
  <c r="H26" i="27"/>
  <c r="I25" i="27"/>
  <c r="H25" i="27"/>
  <c r="I24" i="27"/>
  <c r="H24" i="27"/>
  <c r="I23" i="27"/>
  <c r="H23" i="27"/>
  <c r="I22" i="27"/>
  <c r="G22" i="27"/>
  <c r="H22" i="27" s="1"/>
  <c r="F22" i="27"/>
  <c r="F57" i="27" s="1"/>
  <c r="E22" i="27"/>
  <c r="E57" i="27" s="1"/>
  <c r="F16" i="27"/>
  <c r="F59" i="27" s="1"/>
  <c r="I15" i="27"/>
  <c r="H15" i="27"/>
  <c r="I14" i="27"/>
  <c r="G14" i="27"/>
  <c r="H14" i="27" s="1"/>
  <c r="F14" i="27"/>
  <c r="E14" i="27"/>
  <c r="E16" i="27" s="1"/>
  <c r="E59" i="27" s="1"/>
  <c r="I12" i="27"/>
  <c r="I11" i="27"/>
  <c r="H10" i="27"/>
  <c r="I9" i="27"/>
  <c r="H9" i="27"/>
  <c r="I8" i="27"/>
  <c r="H8" i="27"/>
  <c r="I7" i="27"/>
  <c r="H7" i="27"/>
  <c r="G6" i="27"/>
  <c r="G16" i="27" s="1"/>
  <c r="F6" i="27"/>
  <c r="E6" i="27"/>
  <c r="I60" i="19"/>
  <c r="H60" i="19"/>
  <c r="I59" i="19"/>
  <c r="H59" i="19"/>
  <c r="G59" i="19"/>
  <c r="F59" i="19"/>
  <c r="E59" i="19"/>
  <c r="I17" i="19"/>
  <c r="G15" i="19"/>
  <c r="I15" i="19" s="1"/>
  <c r="F15" i="19"/>
  <c r="E15" i="19"/>
  <c r="I169" i="22"/>
  <c r="F168" i="22"/>
  <c r="I168" i="22" s="1"/>
  <c r="I167" i="22"/>
  <c r="H167" i="22"/>
  <c r="I166" i="22"/>
  <c r="H166" i="22"/>
  <c r="G164" i="22"/>
  <c r="F164" i="22"/>
  <c r="E164" i="22"/>
  <c r="I138" i="22"/>
  <c r="I137" i="22"/>
  <c r="I136" i="22"/>
  <c r="I135" i="22"/>
  <c r="I134" i="22"/>
  <c r="G133" i="22"/>
  <c r="F133" i="22"/>
  <c r="I36" i="26"/>
  <c r="H36" i="26"/>
  <c r="H35" i="26"/>
  <c r="H34" i="26"/>
  <c r="I33" i="26"/>
  <c r="H33" i="26"/>
  <c r="I32" i="26"/>
  <c r="H32" i="26"/>
  <c r="I31" i="26"/>
  <c r="H31" i="26"/>
  <c r="H30" i="26"/>
  <c r="G29" i="26"/>
  <c r="I29" i="26" s="1"/>
  <c r="F29" i="26"/>
  <c r="F37" i="26" s="1"/>
  <c r="E29" i="26"/>
  <c r="E37" i="26" s="1"/>
  <c r="E39" i="26" s="1"/>
  <c r="G23" i="26"/>
  <c r="E23" i="26"/>
  <c r="I21" i="26"/>
  <c r="I20" i="26"/>
  <c r="H20" i="26"/>
  <c r="H18" i="26"/>
  <c r="H17" i="26"/>
  <c r="I16" i="26"/>
  <c r="H16" i="26"/>
  <c r="I15" i="26"/>
  <c r="H15" i="26"/>
  <c r="I14" i="26"/>
  <c r="H14" i="26"/>
  <c r="I13" i="26"/>
  <c r="I12" i="26"/>
  <c r="H12" i="26"/>
  <c r="I11" i="26"/>
  <c r="H11" i="26"/>
  <c r="I10" i="26"/>
  <c r="H10" i="26"/>
  <c r="I9" i="26"/>
  <c r="H9" i="26"/>
  <c r="I8" i="26"/>
  <c r="H8" i="26"/>
  <c r="G7" i="26"/>
  <c r="I7" i="26" s="1"/>
  <c r="F7" i="26"/>
  <c r="F23" i="26" s="1"/>
  <c r="E7" i="26"/>
  <c r="E16" i="24"/>
  <c r="H16" i="24" s="1"/>
  <c r="F16" i="24"/>
  <c r="G16" i="24"/>
  <c r="I16" i="24"/>
  <c r="H18" i="24"/>
  <c r="I18" i="24"/>
  <c r="H20" i="24"/>
  <c r="I20" i="24"/>
  <c r="E22" i="24"/>
  <c r="F22" i="24"/>
  <c r="G22" i="24"/>
  <c r="I22" i="24" s="1"/>
  <c r="H22" i="24"/>
  <c r="H23" i="24"/>
  <c r="I23" i="24"/>
  <c r="H24" i="24"/>
  <c r="I24" i="24"/>
  <c r="I25" i="24"/>
  <c r="E28" i="24"/>
  <c r="H28" i="24" s="1"/>
  <c r="F28" i="24"/>
  <c r="I28" i="24" s="1"/>
  <c r="G28" i="24"/>
  <c r="H29" i="24"/>
  <c r="I29" i="24"/>
  <c r="H30" i="24"/>
  <c r="I30" i="24"/>
  <c r="H31" i="24"/>
  <c r="I31" i="24"/>
  <c r="I32" i="24"/>
  <c r="E34" i="24"/>
  <c r="H34" i="24" s="1"/>
  <c r="F34" i="24"/>
  <c r="I34" i="24" s="1"/>
  <c r="G34" i="24"/>
  <c r="I35" i="24"/>
  <c r="H37" i="24"/>
  <c r="I37" i="24"/>
  <c r="F38" i="24"/>
  <c r="F50" i="24" s="1"/>
  <c r="E44" i="24"/>
  <c r="F44" i="24"/>
  <c r="G45" i="24"/>
  <c r="H45" i="24" s="1"/>
  <c r="H46" i="24"/>
  <c r="H47" i="24"/>
  <c r="E48" i="24"/>
  <c r="F48" i="24"/>
  <c r="I164" i="22" l="1"/>
  <c r="I133" i="22"/>
  <c r="H164" i="22"/>
  <c r="I16" i="27"/>
  <c r="G59" i="27"/>
  <c r="H16" i="27"/>
  <c r="I57" i="27"/>
  <c r="H6" i="27"/>
  <c r="H57" i="27"/>
  <c r="I6" i="27"/>
  <c r="F39" i="26"/>
  <c r="H23" i="26"/>
  <c r="G37" i="26"/>
  <c r="H7" i="26"/>
  <c r="I23" i="26"/>
  <c r="H29" i="26"/>
  <c r="E38" i="24"/>
  <c r="E50" i="24" s="1"/>
  <c r="G44" i="24"/>
  <c r="G38" i="24"/>
  <c r="G8" i="23"/>
  <c r="F8" i="23"/>
  <c r="I59" i="27" l="1"/>
  <c r="H59" i="27"/>
  <c r="I37" i="26"/>
  <c r="H37" i="26"/>
  <c r="G39" i="26"/>
  <c r="H38" i="24"/>
  <c r="I38" i="24"/>
  <c r="G48" i="24"/>
  <c r="H48" i="24" s="1"/>
  <c r="H44" i="24"/>
  <c r="H39" i="26" l="1"/>
  <c r="I39" i="26"/>
  <c r="G50" i="24"/>
  <c r="E17" i="23"/>
  <c r="I16" i="23"/>
  <c r="H16" i="23"/>
  <c r="I12" i="23"/>
  <c r="I10" i="23"/>
  <c r="H10" i="23"/>
  <c r="I8" i="23"/>
  <c r="H8" i="23"/>
  <c r="F17" i="23"/>
  <c r="I326" i="22"/>
  <c r="H326" i="22"/>
  <c r="I325" i="22"/>
  <c r="H325" i="22"/>
  <c r="I324" i="22"/>
  <c r="H324" i="22"/>
  <c r="I323" i="22"/>
  <c r="H323" i="22"/>
  <c r="G322" i="22"/>
  <c r="F322" i="22"/>
  <c r="E322" i="22"/>
  <c r="I310" i="22"/>
  <c r="I309" i="22"/>
  <c r="I308" i="22"/>
  <c r="I307" i="22"/>
  <c r="I306" i="22"/>
  <c r="I305" i="22"/>
  <c r="I304" i="22"/>
  <c r="I303" i="22"/>
  <c r="I302" i="22"/>
  <c r="I301" i="22"/>
  <c r="I300" i="22"/>
  <c r="I299" i="22"/>
  <c r="I298" i="22"/>
  <c r="I297" i="22"/>
  <c r="I296" i="22"/>
  <c r="I295" i="22"/>
  <c r="I294" i="22"/>
  <c r="I293" i="22"/>
  <c r="I292" i="22"/>
  <c r="I291" i="22"/>
  <c r="I290" i="22"/>
  <c r="I289" i="22"/>
  <c r="I288" i="22"/>
  <c r="I287" i="22"/>
  <c r="I286" i="22"/>
  <c r="I285" i="22"/>
  <c r="I284" i="22"/>
  <c r="I283" i="22"/>
  <c r="I282" i="22"/>
  <c r="I281" i="22"/>
  <c r="I280" i="22"/>
  <c r="I279" i="22"/>
  <c r="I278" i="22"/>
  <c r="I277" i="22"/>
  <c r="I276" i="22"/>
  <c r="I275" i="22"/>
  <c r="I274" i="22"/>
  <c r="I273" i="22"/>
  <c r="I272" i="22"/>
  <c r="I271" i="22"/>
  <c r="I270" i="22"/>
  <c r="I269" i="22"/>
  <c r="I268" i="22"/>
  <c r="I258" i="22"/>
  <c r="I257" i="22"/>
  <c r="I256" i="22"/>
  <c r="I255" i="22"/>
  <c r="I254" i="22"/>
  <c r="I253" i="22"/>
  <c r="I252" i="22"/>
  <c r="I251" i="22"/>
  <c r="I250" i="22"/>
  <c r="I249" i="22"/>
  <c r="I248" i="22"/>
  <c r="I247" i="22"/>
  <c r="I246" i="22"/>
  <c r="I245" i="22"/>
  <c r="I244" i="22"/>
  <c r="I243" i="22"/>
  <c r="I242" i="22"/>
  <c r="I241" i="22"/>
  <c r="I240" i="22"/>
  <c r="I239" i="22"/>
  <c r="I238" i="22"/>
  <c r="H237" i="22"/>
  <c r="H236" i="22"/>
  <c r="I235" i="22"/>
  <c r="H235" i="22"/>
  <c r="H234" i="22"/>
  <c r="I233" i="22"/>
  <c r="H233" i="22"/>
  <c r="I232" i="22"/>
  <c r="H232" i="22"/>
  <c r="I231" i="22"/>
  <c r="H231" i="22"/>
  <c r="I230" i="22"/>
  <c r="H230" i="22"/>
  <c r="I229" i="22"/>
  <c r="H229" i="22"/>
  <c r="I228" i="22"/>
  <c r="H228" i="22"/>
  <c r="I227" i="22"/>
  <c r="H227" i="22"/>
  <c r="I226" i="22"/>
  <c r="H226" i="22"/>
  <c r="I225" i="22"/>
  <c r="H225" i="22"/>
  <c r="I224" i="22"/>
  <c r="H224" i="22"/>
  <c r="I223" i="22"/>
  <c r="H223" i="22"/>
  <c r="I222" i="22"/>
  <c r="H222" i="22"/>
  <c r="I221" i="22"/>
  <c r="H221" i="22"/>
  <c r="I220" i="22"/>
  <c r="H220" i="22"/>
  <c r="I219" i="22"/>
  <c r="H219" i="22"/>
  <c r="H218" i="22"/>
  <c r="I217" i="22"/>
  <c r="H217" i="22"/>
  <c r="G216" i="22"/>
  <c r="F216" i="22"/>
  <c r="E216" i="22"/>
  <c r="I208" i="22"/>
  <c r="I207" i="22"/>
  <c r="I206" i="22"/>
  <c r="I205" i="22"/>
  <c r="I204" i="22"/>
  <c r="I203" i="22"/>
  <c r="I202" i="22"/>
  <c r="I201" i="22"/>
  <c r="I200" i="22"/>
  <c r="I199" i="22"/>
  <c r="I198" i="22"/>
  <c r="I197" i="22"/>
  <c r="I196" i="22"/>
  <c r="I195" i="22"/>
  <c r="I194" i="22"/>
  <c r="I193" i="22"/>
  <c r="I192" i="22"/>
  <c r="I191" i="22"/>
  <c r="I190" i="22"/>
  <c r="I189" i="22"/>
  <c r="H188" i="22"/>
  <c r="I187" i="22"/>
  <c r="H187" i="22"/>
  <c r="I186" i="22"/>
  <c r="H186" i="22"/>
  <c r="I185" i="22"/>
  <c r="H185" i="22"/>
  <c r="I184" i="22"/>
  <c r="H184" i="22"/>
  <c r="I183" i="22"/>
  <c r="H183" i="22"/>
  <c r="H182" i="22"/>
  <c r="I181" i="22"/>
  <c r="I180" i="22"/>
  <c r="I179" i="22"/>
  <c r="I178" i="22"/>
  <c r="I177" i="22"/>
  <c r="I176" i="22"/>
  <c r="I175" i="22"/>
  <c r="H174" i="22"/>
  <c r="I173" i="22"/>
  <c r="H173" i="22"/>
  <c r="I172" i="22"/>
  <c r="H172" i="22"/>
  <c r="I171" i="22"/>
  <c r="H171" i="22"/>
  <c r="G170" i="22"/>
  <c r="F170" i="22"/>
  <c r="E170" i="22"/>
  <c r="I142" i="22"/>
  <c r="H142" i="22"/>
  <c r="I141" i="22"/>
  <c r="H141" i="22"/>
  <c r="G140" i="22"/>
  <c r="F140" i="22"/>
  <c r="E140" i="22"/>
  <c r="I130" i="22"/>
  <c r="H130" i="22"/>
  <c r="I126" i="22"/>
  <c r="I124" i="22"/>
  <c r="H124" i="22"/>
  <c r="I122" i="22"/>
  <c r="H122" i="22"/>
  <c r="I121" i="22"/>
  <c r="H121" i="22"/>
  <c r="I120" i="22"/>
  <c r="H120" i="22"/>
  <c r="I119" i="22"/>
  <c r="H119" i="22"/>
  <c r="I118" i="22"/>
  <c r="H118" i="22"/>
  <c r="I117" i="22"/>
  <c r="H117" i="22"/>
  <c r="I116" i="22"/>
  <c r="H116" i="22"/>
  <c r="I115" i="22"/>
  <c r="H115" i="22"/>
  <c r="I114" i="22"/>
  <c r="H114" i="22"/>
  <c r="I113" i="22"/>
  <c r="H113" i="22"/>
  <c r="I112" i="22"/>
  <c r="H112" i="22"/>
  <c r="I111" i="22"/>
  <c r="H111" i="22"/>
  <c r="I104" i="22"/>
  <c r="H104" i="22"/>
  <c r="I103" i="22"/>
  <c r="H103" i="22"/>
  <c r="I102" i="22"/>
  <c r="H102" i="22"/>
  <c r="I101" i="22"/>
  <c r="H101" i="22"/>
  <c r="I100" i="22"/>
  <c r="H100" i="22"/>
  <c r="I99" i="22"/>
  <c r="H99" i="22"/>
  <c r="I98" i="22"/>
  <c r="H98" i="22"/>
  <c r="I97" i="22"/>
  <c r="H97" i="22"/>
  <c r="I96" i="22"/>
  <c r="H96" i="22"/>
  <c r="I95" i="22"/>
  <c r="H95" i="22"/>
  <c r="I94" i="22"/>
  <c r="H94" i="22"/>
  <c r="I93" i="22"/>
  <c r="H93" i="22"/>
  <c r="I92" i="22"/>
  <c r="H92" i="22"/>
  <c r="I91" i="22"/>
  <c r="H91" i="22"/>
  <c r="I90" i="22"/>
  <c r="H90" i="22"/>
  <c r="I89" i="22"/>
  <c r="H89" i="22"/>
  <c r="I88" i="22"/>
  <c r="H88" i="22"/>
  <c r="I87" i="22"/>
  <c r="H87" i="22"/>
  <c r="I86" i="22"/>
  <c r="H86" i="22"/>
  <c r="I85" i="22"/>
  <c r="H85" i="22"/>
  <c r="I84" i="22"/>
  <c r="H84" i="22"/>
  <c r="I83" i="22"/>
  <c r="H83" i="22"/>
  <c r="I82" i="22"/>
  <c r="H82" i="22"/>
  <c r="I81" i="22"/>
  <c r="H81" i="22"/>
  <c r="I80" i="22"/>
  <c r="H80" i="22"/>
  <c r="I79" i="22"/>
  <c r="H79" i="22"/>
  <c r="I78" i="22"/>
  <c r="H78" i="22"/>
  <c r="I77" i="22"/>
  <c r="H77" i="22"/>
  <c r="I76" i="22"/>
  <c r="H76" i="22"/>
  <c r="I75" i="22"/>
  <c r="H75" i="22"/>
  <c r="I74" i="22"/>
  <c r="H74" i="22"/>
  <c r="I73" i="22"/>
  <c r="H73" i="22"/>
  <c r="I72" i="22"/>
  <c r="H72" i="22"/>
  <c r="I71" i="22"/>
  <c r="H71" i="22"/>
  <c r="I70" i="22"/>
  <c r="H70" i="22"/>
  <c r="I69" i="22"/>
  <c r="H69" i="22"/>
  <c r="I68" i="22"/>
  <c r="H68" i="22"/>
  <c r="I67" i="22"/>
  <c r="H67" i="22"/>
  <c r="I66" i="22"/>
  <c r="H66" i="22"/>
  <c r="I65" i="22"/>
  <c r="H65" i="22"/>
  <c r="I64" i="22"/>
  <c r="H64" i="22"/>
  <c r="I63" i="22"/>
  <c r="H63" i="22"/>
  <c r="I62" i="22"/>
  <c r="H62" i="22"/>
  <c r="I61" i="22"/>
  <c r="H61" i="22"/>
  <c r="I60" i="22"/>
  <c r="H60" i="22"/>
  <c r="G59" i="22"/>
  <c r="F59" i="22"/>
  <c r="E59" i="22"/>
  <c r="I50" i="22"/>
  <c r="H50" i="22"/>
  <c r="I49" i="22"/>
  <c r="H49" i="22"/>
  <c r="I48" i="22"/>
  <c r="H48" i="22"/>
  <c r="I47" i="22"/>
  <c r="H47" i="22"/>
  <c r="I46" i="22"/>
  <c r="H46" i="22"/>
  <c r="I45" i="22"/>
  <c r="H45" i="22"/>
  <c r="I44" i="22"/>
  <c r="H44" i="22"/>
  <c r="I43" i="22"/>
  <c r="H43" i="22"/>
  <c r="I42" i="22"/>
  <c r="H42" i="22"/>
  <c r="I41" i="22"/>
  <c r="H41" i="22"/>
  <c r="I40" i="22"/>
  <c r="H40" i="22"/>
  <c r="I39" i="22"/>
  <c r="H39" i="22"/>
  <c r="I38" i="22"/>
  <c r="H38" i="22"/>
  <c r="I37" i="22"/>
  <c r="H37" i="22"/>
  <c r="I36" i="22"/>
  <c r="H36" i="22"/>
  <c r="I35" i="22"/>
  <c r="H35" i="22"/>
  <c r="I34" i="22"/>
  <c r="H34" i="22"/>
  <c r="I33" i="22"/>
  <c r="H33" i="22"/>
  <c r="I32" i="22"/>
  <c r="H32" i="22"/>
  <c r="I31" i="22"/>
  <c r="H31" i="22"/>
  <c r="I30" i="22"/>
  <c r="H30" i="22"/>
  <c r="I29" i="22"/>
  <c r="H29" i="22"/>
  <c r="I28" i="22"/>
  <c r="H28" i="22"/>
  <c r="I27" i="22"/>
  <c r="H27" i="22"/>
  <c r="I26" i="22"/>
  <c r="H26" i="22"/>
  <c r="I25" i="22"/>
  <c r="H25" i="22"/>
  <c r="I24" i="22"/>
  <c r="H24" i="22"/>
  <c r="I23" i="22"/>
  <c r="H23" i="22"/>
  <c r="I22" i="22"/>
  <c r="H22" i="22"/>
  <c r="I21" i="22"/>
  <c r="H21" i="22"/>
  <c r="I20" i="22"/>
  <c r="H20" i="22"/>
  <c r="I19" i="22"/>
  <c r="H19" i="22"/>
  <c r="I18" i="22"/>
  <c r="H18" i="22"/>
  <c r="I17" i="22"/>
  <c r="H17" i="22"/>
  <c r="I16" i="22"/>
  <c r="H16" i="22"/>
  <c r="I15" i="22"/>
  <c r="H15" i="22"/>
  <c r="I14" i="22"/>
  <c r="H14" i="22"/>
  <c r="I13" i="22"/>
  <c r="H13" i="22"/>
  <c r="I12" i="22"/>
  <c r="H12" i="22"/>
  <c r="I11" i="22"/>
  <c r="H11" i="22"/>
  <c r="I10" i="22"/>
  <c r="H10" i="22"/>
  <c r="I9" i="22"/>
  <c r="H9" i="22"/>
  <c r="G8" i="22"/>
  <c r="F8" i="22"/>
  <c r="E8" i="22"/>
  <c r="H8" i="22" l="1"/>
  <c r="H50" i="24"/>
  <c r="I50" i="24"/>
  <c r="G17" i="23"/>
  <c r="H59" i="22"/>
  <c r="I322" i="22"/>
  <c r="F7" i="22"/>
  <c r="F143" i="22" s="1"/>
  <c r="I8" i="22"/>
  <c r="I140" i="22"/>
  <c r="H322" i="22"/>
  <c r="I170" i="22"/>
  <c r="G7" i="22"/>
  <c r="F327" i="22"/>
  <c r="I216" i="22"/>
  <c r="H216" i="22"/>
  <c r="I59" i="22"/>
  <c r="E327" i="22"/>
  <c r="I17" i="23"/>
  <c r="H17" i="23"/>
  <c r="E7" i="22"/>
  <c r="E143" i="22" s="1"/>
  <c r="G327" i="22"/>
  <c r="H170" i="22"/>
  <c r="I34" i="19"/>
  <c r="I7" i="22" l="1"/>
  <c r="F329" i="22"/>
  <c r="G143" i="22"/>
  <c r="H143" i="22" s="1"/>
  <c r="E329" i="22"/>
  <c r="I327" i="22"/>
  <c r="H327" i="22"/>
  <c r="H7" i="22"/>
  <c r="G19" i="19"/>
  <c r="F19" i="19"/>
  <c r="E19" i="19"/>
  <c r="I143" i="22" l="1"/>
  <c r="G329" i="22"/>
  <c r="I329" i="22"/>
  <c r="H329" i="22"/>
  <c r="I72" i="19"/>
  <c r="I73" i="19"/>
  <c r="I74" i="19"/>
  <c r="I75" i="19"/>
  <c r="I71" i="19" l="1"/>
  <c r="F7" i="19"/>
  <c r="G7" i="19"/>
  <c r="E7" i="19"/>
  <c r="I24" i="19" l="1"/>
  <c r="I42" i="7" l="1"/>
  <c r="H42" i="7"/>
  <c r="F43" i="7"/>
  <c r="E43" i="7"/>
  <c r="G43" i="7"/>
  <c r="I31" i="7"/>
  <c r="I30" i="7"/>
  <c r="H29" i="7"/>
  <c r="I28" i="7"/>
  <c r="H28" i="7"/>
  <c r="I26" i="7"/>
  <c r="I25" i="7"/>
  <c r="H25" i="7"/>
  <c r="G23" i="7"/>
  <c r="F23" i="7"/>
  <c r="E23" i="7"/>
  <c r="I21" i="7"/>
  <c r="I20" i="7"/>
  <c r="H20" i="7"/>
  <c r="I19" i="7"/>
  <c r="H19" i="7"/>
  <c r="G18" i="7"/>
  <c r="F18" i="7"/>
  <c r="E18" i="7"/>
  <c r="I16" i="7"/>
  <c r="H16" i="7"/>
  <c r="I15" i="7"/>
  <c r="H15" i="7"/>
  <c r="I14" i="7"/>
  <c r="H14" i="7"/>
  <c r="I13" i="7"/>
  <c r="H13" i="7"/>
  <c r="G12" i="7"/>
  <c r="F12" i="7"/>
  <c r="F8" i="7" s="1"/>
  <c r="E12" i="7"/>
  <c r="E8" i="7" s="1"/>
  <c r="I9" i="7"/>
  <c r="H9" i="7"/>
  <c r="I40" i="7" l="1"/>
  <c r="I43" i="7"/>
  <c r="E7" i="7"/>
  <c r="E32" i="7" s="1"/>
  <c r="E45" i="7" s="1"/>
  <c r="F7" i="7"/>
  <c r="F32" i="7" s="1"/>
  <c r="F45" i="7" s="1"/>
  <c r="I18" i="7"/>
  <c r="I23" i="7"/>
  <c r="I12" i="7"/>
  <c r="H23" i="7"/>
  <c r="G8" i="7"/>
  <c r="H12" i="7"/>
  <c r="H40" i="7"/>
  <c r="H43" i="7"/>
  <c r="H18" i="7"/>
  <c r="I8" i="7" l="1"/>
  <c r="H8" i="7"/>
  <c r="G7" i="7"/>
  <c r="I7" i="7" l="1"/>
  <c r="G32" i="7"/>
  <c r="H7" i="7"/>
  <c r="I32" i="7" l="1"/>
  <c r="H32" i="7"/>
  <c r="G45" i="7"/>
  <c r="I45" i="7" l="1"/>
  <c r="H45" i="7"/>
  <c r="I33" i="19" l="1"/>
  <c r="H33" i="19"/>
  <c r="I31" i="19"/>
  <c r="H31" i="19"/>
  <c r="I30" i="19"/>
  <c r="H30" i="19"/>
  <c r="I29" i="19"/>
  <c r="H29" i="19"/>
  <c r="I28" i="19"/>
  <c r="H28" i="19"/>
  <c r="I27" i="19"/>
  <c r="H27" i="19"/>
  <c r="I26" i="19"/>
  <c r="H26" i="19"/>
  <c r="I25" i="19"/>
  <c r="H25" i="19"/>
  <c r="I23" i="19"/>
  <c r="H23" i="19"/>
  <c r="I22" i="19"/>
  <c r="H22" i="19"/>
  <c r="I21" i="19"/>
  <c r="H21" i="19"/>
  <c r="I20" i="19"/>
  <c r="H20" i="19"/>
  <c r="H19" i="19" l="1"/>
  <c r="I19" i="19"/>
  <c r="I13" i="19" l="1"/>
  <c r="I12" i="19"/>
  <c r="H12" i="19"/>
  <c r="I10" i="19"/>
  <c r="H10" i="19"/>
  <c r="I9" i="19"/>
  <c r="H9" i="19"/>
  <c r="I8" i="19"/>
  <c r="I7" i="19" l="1"/>
  <c r="H7" i="19"/>
  <c r="F62" i="19" l="1"/>
  <c r="G62" i="19"/>
  <c r="E62" i="19"/>
  <c r="I70" i="19"/>
  <c r="H69" i="19"/>
  <c r="I68" i="19"/>
  <c r="H68" i="19"/>
  <c r="I66" i="19"/>
  <c r="H66" i="19"/>
  <c r="I64" i="19"/>
  <c r="H64" i="19"/>
  <c r="I41" i="19" l="1"/>
  <c r="H41" i="19"/>
  <c r="I40" i="19"/>
  <c r="H40" i="19"/>
  <c r="I38" i="19"/>
  <c r="H38" i="19"/>
  <c r="F76" i="19" l="1"/>
  <c r="H62" i="19"/>
  <c r="I62" i="19" l="1"/>
  <c r="E76" i="19"/>
  <c r="G36" i="19" l="1"/>
  <c r="G42" i="19" s="1"/>
  <c r="F36" i="19"/>
  <c r="F42" i="19" s="1"/>
  <c r="E36" i="19"/>
  <c r="E42" i="19" s="1"/>
  <c r="G76" i="19" l="1"/>
  <c r="H76" i="19" s="1"/>
  <c r="F78" i="19"/>
  <c r="E78" i="19"/>
  <c r="I36" i="19"/>
  <c r="H36" i="19"/>
  <c r="I76" i="19" l="1"/>
  <c r="I42" i="19"/>
  <c r="H42" i="19"/>
  <c r="G78" i="19"/>
  <c r="H78" i="19" s="1"/>
  <c r="I78" i="19" l="1"/>
</calcChain>
</file>

<file path=xl/sharedStrings.xml><?xml version="1.0" encoding="utf-8"?>
<sst xmlns="http://schemas.openxmlformats.org/spreadsheetml/2006/main" count="1983" uniqueCount="770">
  <si>
    <t>Kapitola 01 – rozvoj obce</t>
  </si>
  <si>
    <t>Organiz.</t>
  </si>
  <si>
    <t>Číslo</t>
  </si>
  <si>
    <t>Schválený</t>
  </si>
  <si>
    <t>Rozpočet</t>
  </si>
  <si>
    <t xml:space="preserve">Skutečnost </t>
  </si>
  <si>
    <t>jednotka</t>
  </si>
  <si>
    <t>organizace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</si>
  <si>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</si>
  <si>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</si>
  <si>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</si>
  <si>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</si>
  <si>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</si>
  <si>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</si>
  <si>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</si>
  <si>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</si>
  <si>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</si>
  <si>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</si>
  <si>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</si>
  <si>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</si>
  <si>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</si>
  <si>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</si>
  <si>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3699 - záležitosti bydlení, komunálních služeb</t>
  </si>
  <si>
    <t>činnost odboru - právní pomoc</t>
  </si>
  <si>
    <t>Běžné výdaje celkem</t>
  </si>
  <si>
    <t xml:space="preserve">Kapitola 02 – městská infrastruktura  </t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</si>
  <si>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</si>
  <si>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</si>
  <si>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</si>
  <si>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</si>
  <si>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</si>
  <si>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</si>
  <si>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</si>
  <si>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</si>
  <si>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</si>
  <si>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</si>
  <si>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</si>
  <si>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</si>
  <si>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</si>
  <si>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</si>
  <si>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</si>
  <si>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</si>
  <si>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>čištění komunikací nad rámec TSK</t>
  </si>
  <si>
    <t>2212 - silnice</t>
  </si>
  <si>
    <t>2219 - ost. záležitosti pozemních komunikací</t>
  </si>
  <si>
    <t>informační směrové značky - památky MČ Praha 8</t>
  </si>
  <si>
    <t>Kapitola 04 – školství, mládež a sport</t>
  </si>
  <si>
    <t>%</t>
  </si>
  <si>
    <t>plnění</t>
  </si>
  <si>
    <t>0414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</si>
  <si>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</si>
  <si>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</si>
  <si>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</si>
  <si>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</si>
  <si>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</si>
  <si>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</si>
  <si>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</si>
  <si>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</si>
  <si>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</si>
  <si>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</si>
  <si>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</si>
  <si>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</si>
  <si>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</si>
  <si>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</si>
  <si>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</si>
  <si>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</si>
  <si>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</si>
  <si>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</si>
  <si>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</si>
  <si>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</si>
  <si>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</si>
  <si>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</si>
  <si>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</si>
  <si>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</si>
  <si>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</si>
  <si>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</si>
  <si>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</si>
  <si>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</si>
  <si>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</si>
  <si>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</si>
  <si>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</si>
  <si>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</si>
  <si>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</si>
  <si>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</si>
  <si>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</si>
  <si>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</si>
  <si>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</si>
  <si>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</si>
  <si>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</si>
  <si>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</si>
  <si>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</si>
  <si>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</si>
  <si>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</si>
  <si>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</si>
  <si>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</si>
  <si>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</si>
  <si>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</si>
  <si>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</si>
  <si>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</si>
  <si>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</si>
  <si>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</si>
  <si>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</si>
  <si>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</si>
  <si>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</si>
  <si>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</si>
  <si>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</si>
  <si>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</si>
  <si>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</si>
  <si>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</si>
  <si>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</si>
  <si>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</si>
  <si>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</si>
  <si>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</si>
  <si>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</si>
  <si>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</si>
  <si>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</si>
  <si>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</si>
  <si>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</si>
  <si>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</si>
  <si>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</si>
  <si>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</si>
  <si>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</si>
  <si>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</si>
  <si>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</si>
  <si>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</si>
  <si>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</si>
  <si>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</si>
  <si>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4374 - azylové domy, nízkoprahová denní centra a noclehárny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</si>
  <si>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</si>
  <si>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</si>
  <si>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</si>
  <si>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</si>
  <si>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</si>
  <si>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</si>
  <si>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</si>
  <si>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</si>
  <si>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</si>
  <si>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</si>
  <si>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</si>
  <si>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</si>
  <si>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>4378 - terénní programy</t>
  </si>
  <si>
    <t xml:space="preserve">rozpočet (SR) 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</si>
  <si>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</si>
  <si>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</si>
  <si>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</si>
  <si>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</si>
  <si>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</si>
  <si>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</si>
  <si>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</si>
  <si>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</si>
  <si>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</si>
  <si>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</si>
  <si>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</si>
  <si>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</si>
  <si>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</si>
  <si>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</si>
  <si>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</si>
  <si>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</si>
  <si>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</si>
  <si>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</si>
  <si>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</si>
  <si>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</si>
  <si>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</si>
  <si>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</si>
  <si>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</si>
  <si>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</si>
  <si>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</si>
  <si>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</si>
  <si>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</si>
  <si>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</si>
  <si>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</si>
  <si>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</si>
  <si>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</si>
  <si>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</si>
  <si>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</si>
  <si>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</si>
  <si>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</si>
  <si>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</si>
  <si>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</si>
  <si>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</si>
  <si>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</si>
  <si>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</si>
  <si>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pojištění odpovědnosti za škodu - obec </t>
  </si>
  <si>
    <t>3613 - nebytové hospodářství</t>
  </si>
  <si>
    <t xml:space="preserve">sociální pohřby </t>
  </si>
  <si>
    <t xml:space="preserve">3632 - pohřebnictví </t>
  </si>
  <si>
    <t>Kapitola 09 – vnitřní správa</t>
  </si>
  <si>
    <t>0901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</si>
  <si>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</si>
  <si>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</si>
  <si>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</si>
  <si>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</si>
  <si>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</si>
  <si>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</si>
  <si>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</si>
  <si>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</si>
  <si>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</si>
  <si>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</si>
  <si>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</si>
  <si>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</si>
  <si>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</si>
  <si>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</si>
  <si>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</si>
  <si>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</si>
  <si>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</si>
  <si>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</si>
  <si>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</si>
  <si>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</si>
  <si>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</si>
  <si>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</si>
  <si>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</si>
  <si>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</si>
  <si>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</si>
  <si>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</si>
  <si>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</si>
  <si>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</si>
  <si>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</si>
  <si>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</si>
  <si>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</si>
  <si>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</si>
  <si>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</si>
  <si>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</si>
  <si>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</si>
  <si>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</si>
  <si>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</si>
  <si>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</si>
  <si>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</si>
  <si>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</si>
  <si>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</si>
  <si>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</si>
  <si>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pol. 5660 - neinvestiční půjčky obyvatelstvu</t>
  </si>
  <si>
    <t>výd. spojené se zajišt.svateb (ORG58)</t>
  </si>
  <si>
    <t>0923</t>
  </si>
  <si>
    <t>0931</t>
  </si>
  <si>
    <t xml:space="preserve">oddělení ICT služeb </t>
  </si>
  <si>
    <t>911</t>
  </si>
  <si>
    <t>0922</t>
  </si>
  <si>
    <t>oddělení hospodářské správy</t>
  </si>
  <si>
    <t xml:space="preserve">Kapitálové výdaje </t>
  </si>
  <si>
    <t>0524</t>
  </si>
  <si>
    <t>komunitní plánování, analýzy a studie</t>
  </si>
  <si>
    <t>pol. 5222 - neinvestiční transfery spolkům</t>
  </si>
  <si>
    <t>pol. 5137 - drobný hmotný majetek-vybavení DSS II</t>
  </si>
  <si>
    <t>odbor sociálních věcí</t>
  </si>
  <si>
    <t>PD DSS II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</si>
  <si>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</si>
  <si>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</si>
  <si>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</si>
  <si>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</si>
  <si>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0824</t>
  </si>
  <si>
    <t>0731</t>
  </si>
  <si>
    <t xml:space="preserve">oddělení bezpečnosti a krizového řízení </t>
  </si>
  <si>
    <t>(zvláštní orgán MČ Praha 8)</t>
  </si>
  <si>
    <t>oddělení ICT služeb</t>
  </si>
  <si>
    <t>Rozvoj MKS</t>
  </si>
  <si>
    <t>monitoring tisku,</t>
  </si>
  <si>
    <t>tiskové konference, včetně pohoštění,</t>
  </si>
  <si>
    <t>a prezentace Prahy 8 v médiích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</si>
  <si>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</si>
  <si>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</si>
  <si>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</si>
  <si>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</si>
  <si>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</si>
  <si>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</si>
  <si>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podpora rezidenčních zón</t>
  </si>
  <si>
    <t>úklid exkrementů</t>
  </si>
  <si>
    <t>Rekonstrukce dolní části Thomayerových sadů</t>
  </si>
  <si>
    <t>0104</t>
  </si>
  <si>
    <t>58</t>
  </si>
  <si>
    <t>55</t>
  </si>
  <si>
    <t>0417</t>
  </si>
  <si>
    <t>3419 - ostatní tělovýchovná činnost</t>
  </si>
  <si>
    <t>ostatní kulturní činnost, včetně výdajů na vedení kroniky</t>
  </si>
  <si>
    <t>6330 - převody vlastním fondům v rozpočtech územní úrovně</t>
  </si>
  <si>
    <t>3338</t>
  </si>
  <si>
    <t>na rok 2016</t>
  </si>
  <si>
    <t>0101</t>
  </si>
  <si>
    <t>oddělení evropských fondů</t>
  </si>
  <si>
    <t>systém řízení kvality úřadu</t>
  </si>
  <si>
    <t>oddělení strategického rozvoje a agendy 21</t>
  </si>
  <si>
    <t>implementace místní Agendy 21</t>
  </si>
  <si>
    <t>zpracování urbanistické studie Palmovka a strategických vizí</t>
  </si>
  <si>
    <t>pořízení strategického plánu</t>
  </si>
  <si>
    <t>mikrogranty na oživení prostoru</t>
  </si>
  <si>
    <t>zimní údržba pěších cest</t>
  </si>
  <si>
    <t>činnost odboru - konzultační, poradenské a právní služby</t>
  </si>
  <si>
    <t>pěší a cyklistická doprava - realizace</t>
  </si>
  <si>
    <t>pěší a cyklistická doprava, bezp. provozu - studie a PD</t>
  </si>
  <si>
    <t>dopravní značení - pěší a cyklistická doprava, info systém</t>
  </si>
  <si>
    <t>zklidňování dopravy a bezpečnost provozu - projekty</t>
  </si>
  <si>
    <t xml:space="preserve">odstraňování bariér </t>
  </si>
  <si>
    <t xml:space="preserve">studie pěší a cyklistické dopravy v oblasti Pelc Tyrolka </t>
  </si>
  <si>
    <t>konzul. a poradenská čin. s Centrem Palmovka</t>
  </si>
  <si>
    <t>Pasportizace zeleně MČ Praha 8</t>
  </si>
  <si>
    <t>Vybudování parku v ul. Žernosecká - studie a PD</t>
  </si>
  <si>
    <t>Revitalizace nám. Krynická a Pomořanská - studie a PD</t>
  </si>
  <si>
    <t>Veřejné knihovničky - PD</t>
  </si>
  <si>
    <t>Psí louka s prvky agility - studie a PD</t>
  </si>
  <si>
    <t>Úprava parku v ul. Fr. Kadlece (psí louka) - studie a PD</t>
  </si>
  <si>
    <t>PD na výstavbu podzemních kontejnerů - I. etapa</t>
  </si>
  <si>
    <t>Úprava parkových cest Ďáblice - II. Etapa - PD</t>
  </si>
  <si>
    <t>Úprava cest u ÚMČ Praha 8 - PD</t>
  </si>
  <si>
    <t>Drobný mobiliář</t>
  </si>
  <si>
    <t>Lanové centrum s rozhlednou a občerstvením - studie</t>
  </si>
  <si>
    <t>Revitalizace parku Pod Plynojemem - studie a PD</t>
  </si>
  <si>
    <t>PD - výstavba podzemních kontejnerů - II. Etapa</t>
  </si>
  <si>
    <t>Úprava parkových cest na sídlišti Ďáblice - II. Etapa</t>
  </si>
  <si>
    <t>Úprava pěších cest v Thomayerových sadech</t>
  </si>
  <si>
    <t xml:space="preserve">Vybudování parku v ul. Žernosecká </t>
  </si>
  <si>
    <t>Revitalizace náměstíčka ulice Krynická x Pomořanská</t>
  </si>
  <si>
    <t>Revitalizace parku Pod Plynojemem</t>
  </si>
  <si>
    <t>Revitalizace parku Pod Okrouhlíkem - PD</t>
  </si>
  <si>
    <t>Výstavba parku s volným pohybem psů Karlín vč. agility prvků</t>
  </si>
  <si>
    <t>Florenc - reviatalizace zelených ploch u metra - studie a PD</t>
  </si>
  <si>
    <t>Úprava pěších cest na území MČ Praha 8</t>
  </si>
  <si>
    <t>Úprava parku v ulici Fr. Kadlece (psí louka)</t>
  </si>
  <si>
    <t>Revitalizace ploch malého rozsahu</t>
  </si>
  <si>
    <t>Výsadby stromů v Praze 8</t>
  </si>
  <si>
    <t>Úprava cesty a vstupu na hřiště u SVJ Chvatěrubská</t>
  </si>
  <si>
    <t>Realizace podzemních kontejnerů I. etapa</t>
  </si>
  <si>
    <t>Rekonstrukce chodníků</t>
  </si>
  <si>
    <t>Bezpečnostní a telematické prvky v dopravě, zklidňování dopravy</t>
  </si>
  <si>
    <t>Předprojektová a projektová příprava</t>
  </si>
  <si>
    <t>Cyklostojany</t>
  </si>
  <si>
    <t>Technologické vybavení parkoviště Bulovka</t>
  </si>
  <si>
    <t>Technologické vybavení parkoviště Nekvasilova</t>
  </si>
  <si>
    <t>Technologické vybavení parkoviště Karlínské nám.</t>
  </si>
  <si>
    <t>Centrum Palmovka - výstavba budovy  s kancelářskými a komerčními prostorami - kapitálová půjčka 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</si>
  <si>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</si>
  <si>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</si>
  <si>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</si>
  <si>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</si>
  <si>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Přestavba nebytových prostor (lesní školka), (z roku 2015)</t>
  </si>
  <si>
    <t>Rekonstrukce střechy dvorního objektu domu, Pernerova 8 (z r. 2015)</t>
  </si>
  <si>
    <t>Rekonstrukce nebytových prostor (prádelny), Bulovka 10 a 12 (z r. 2015)</t>
  </si>
  <si>
    <t>Rekonstrukce statiky AIKIDO Křižíkova (z r. 2015)</t>
  </si>
  <si>
    <t xml:space="preserve">Nákup pozemků rok 2016 </t>
  </si>
  <si>
    <t>Studie a PD  objektu OKC Draháň</t>
  </si>
  <si>
    <t>Zateplení střechy objektu Bínova 8, 10, 12</t>
  </si>
  <si>
    <t xml:space="preserve">Projektová dokumentace výstavby "startovacích" bytů </t>
  </si>
  <si>
    <t xml:space="preserve">Studie a projektová dokumentace multifunkční sportovní hala </t>
  </si>
  <si>
    <t>Projektová příprava</t>
  </si>
  <si>
    <t>Antigraffiti program</t>
  </si>
  <si>
    <t>Antigraffitové nástřiky</t>
  </si>
  <si>
    <t>Rekonstrukce HDV elektro domů, Křižíkova 46, 48 a 50</t>
  </si>
  <si>
    <t>Rekonstrukce fasády severního štítu domu, Taussigova 1</t>
  </si>
  <si>
    <t>Modernizace výtahů v domě, Taussigova 1</t>
  </si>
  <si>
    <t>0501</t>
  </si>
  <si>
    <t>0601</t>
  </si>
  <si>
    <t>studie</t>
  </si>
  <si>
    <t>dovybavení infocentra</t>
  </si>
  <si>
    <t>propagace, informační letáky, mapky</t>
  </si>
  <si>
    <t>0401</t>
  </si>
  <si>
    <t>Interaktivní úřední deska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</si>
  <si>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</si>
  <si>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</si>
  <si>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</si>
  <si>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</si>
  <si>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</si>
  <si>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pol. 5168 - zprac. dat. a sl. související s info a kom. technikou</t>
  </si>
  <si>
    <t>opravy tiskového parku a ost. HW</t>
  </si>
  <si>
    <t>pol. 5171 - opravy a udržování (hardware)</t>
  </si>
  <si>
    <t>fotokabinky s biometrickými daty</t>
  </si>
  <si>
    <t>Revitalizace u KD Ládví - studie a PD (z roku 2015)</t>
  </si>
  <si>
    <t>Digitalizace správní archiv (z roku 2015)</t>
  </si>
  <si>
    <t>Implementace ISMS (z roku 2015)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</si>
  <si>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</si>
  <si>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</si>
  <si>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</si>
  <si>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</si>
  <si>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</si>
  <si>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serverové infrastruktury</t>
  </si>
  <si>
    <t>Obnova síťové infrastruktury</t>
  </si>
  <si>
    <t xml:space="preserve">Nákup 2 ks motocyklů </t>
  </si>
  <si>
    <t xml:space="preserve">PD pro tvorbu vstupní části do Proseckých skal včetně stezky 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</si>
  <si>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</si>
  <si>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</si>
  <si>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</si>
  <si>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</si>
  <si>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</si>
  <si>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</si>
  <si>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</si>
  <si>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0422</t>
  </si>
  <si>
    <t>0522</t>
  </si>
  <si>
    <t xml:space="preserve">kulturní památky </t>
  </si>
  <si>
    <t>622</t>
  </si>
  <si>
    <t>využití volného času seniorů</t>
  </si>
  <si>
    <t>618</t>
  </si>
  <si>
    <t>Osmička pro rodinu</t>
  </si>
  <si>
    <t xml:space="preserve">drobná umělecká díla ve veřejném prostoru, spolupráce s občany </t>
  </si>
  <si>
    <t>3326 - pořízení, zachování a obnova hodnot místního</t>
  </si>
  <si>
    <t xml:space="preserve">          kulturního, národního a histor. povědomí</t>
  </si>
  <si>
    <t>dotace na sport</t>
  </si>
  <si>
    <t>dotace na volnočasové aktivity dětí a mládeže</t>
  </si>
  <si>
    <t>Rekonstrukce kapličky sv. Jana Nepomuckého v Čimicích</t>
  </si>
  <si>
    <t>Restaurování soch andělů v kapli Libeňského zámku</t>
  </si>
  <si>
    <t>Instalace kódů na památky</t>
  </si>
  <si>
    <t>Vánoční osvětlení Prahy 2016</t>
  </si>
  <si>
    <t>3319 - ostatní záležitosti kultury</t>
  </si>
  <si>
    <t xml:space="preserve">z toho: příspěvek na energie vč. platů topičů, vodné a stočné </t>
  </si>
  <si>
    <t xml:space="preserve">          na platy a odvody</t>
  </si>
  <si>
    <t xml:space="preserve">          anomálie, dvě budovy</t>
  </si>
  <si>
    <t>MŠ Na Přesypu - elektronický vstup na čipy</t>
  </si>
  <si>
    <t>MŠ U Sluncové - elektrický kotel do ŠK</t>
  </si>
  <si>
    <t>ZŠ Libčická - rekonstrukce učebny fyziky a chemie</t>
  </si>
  <si>
    <t>ZŠ a MŠ Na Slovance - multifunkční tlaková pánev s míchadlem</t>
  </si>
  <si>
    <t>ZŠ Hovorčovická - nové plynové kotle pro ŠK</t>
  </si>
  <si>
    <t>ZŠ Burešova - založení přírodní učebny</t>
  </si>
  <si>
    <t>ZŠ Palmovka - server počítačové učebny</t>
  </si>
  <si>
    <t>ZŠ Hovorčovická - myčka  nádobí</t>
  </si>
  <si>
    <t>Výstavba hřiště pro MŠ Lindnerova - náhrada</t>
  </si>
  <si>
    <t>Interaktivní technika pro školy zřizované MČ Praha 8</t>
  </si>
  <si>
    <t>Rekonstrukce gastroprovozu ZŠ Mazurská</t>
  </si>
  <si>
    <t>Stavební úprava gastroprovozu ZŠ P. Strozziho, zvýšení kapacity mycího centra</t>
  </si>
  <si>
    <t>ZŠ Lyčkovo náměstí, levé křídlo - studie a PD</t>
  </si>
  <si>
    <t>Stavební úpravy interiérů KD Ládví</t>
  </si>
  <si>
    <t>Stavební úprava střechy KD Ládví</t>
  </si>
  <si>
    <t>Investiční akce malého rozsahu</t>
  </si>
  <si>
    <t>ZŠ Mazurská - zázemí pro školní družinu (altán, domeček, herní prvky)</t>
  </si>
  <si>
    <t>MŠ Sokolovská - úprava zahrady včetně herního prvku</t>
  </si>
  <si>
    <t xml:space="preserve">MŠ Šiškova - revitalizace zahrady po S.E.N. </t>
  </si>
  <si>
    <t>ZŠ Hovorčovická - rekonstrukce vnitřního atria školy a osazení herními prvky</t>
  </si>
  <si>
    <t>Snížení energetické náročnosti školských a jiných objektů</t>
  </si>
  <si>
    <t>3149 - ostat. zařízení související  s výchovou a vzděl. mládeže</t>
  </si>
  <si>
    <t>Thomayerovy sady - Libeňský ostrov</t>
  </si>
  <si>
    <t>pasportizace budov na území MČ Praha 8</t>
  </si>
  <si>
    <t>pronájem</t>
  </si>
  <si>
    <t>posudek na antigraffity</t>
  </si>
  <si>
    <t xml:space="preserve">PD - rekonstrukce rozvodů vody a kanalizace Poliklinika Mazurská </t>
  </si>
  <si>
    <t xml:space="preserve">Poliklinika Mazurská - rekonst. vodoinstalace SV a TUV a kanalizace </t>
  </si>
  <si>
    <t xml:space="preserve">PD na rekonstrukci slaboproudých rozvodů Polikliniky Mazurská </t>
  </si>
  <si>
    <t>MŠ Korycanská - rekonstrukce obou zahrad MŠ</t>
  </si>
  <si>
    <t>MŠ Štěpničná - zřízení multifunkčního sportovního hříště</t>
  </si>
  <si>
    <t>MŠ Sokolovská - úprava zahrady vč. herního prvku</t>
  </si>
  <si>
    <t>ZŠ a MŠ Na Slovance - herní prvky vč. dopadových ploch</t>
  </si>
  <si>
    <t>ZŠ Mazurská - vybudování víceúčel. sportoviště - PD</t>
  </si>
  <si>
    <t>MŠ U Sluncové - nástavba třídy vč. PD</t>
  </si>
  <si>
    <t>ZŠ B. Hrabala (obj. Na Korábě) - výměna oken včetně PD</t>
  </si>
  <si>
    <t>ZŠ U Školské zahrady - PD na výstavbu tělocvičny</t>
  </si>
  <si>
    <t>ZŠ Lyčkovo nám. (obj. Pernerova) - PD na půdní vestavbu</t>
  </si>
  <si>
    <t>ZŠ Lyčkovo nám. - PD na půdní vestavbu</t>
  </si>
  <si>
    <t>ZŠ Lyčkovo náměstí - půdní vestavba, II.etapa (příp. kap. na ŠR 2016/2017)</t>
  </si>
  <si>
    <t>ZŠ Na Šutce - zřízení hřiště v areálu školy</t>
  </si>
  <si>
    <t>odbor kultury, sportu, mládeže a památkové péče</t>
  </si>
  <si>
    <t>pol. 5169 - nákup ostatních služeb</t>
  </si>
  <si>
    <t xml:space="preserve">4329 - ost.soc. péče a pomoc dětem a mládeži </t>
  </si>
  <si>
    <t xml:space="preserve">pol. 5194 - věcné dary </t>
  </si>
  <si>
    <t>4339 - ost.soc.péče a pomoc rodině a manželství</t>
  </si>
  <si>
    <t>pol. 5166 - konzultační ,poradenské a právní služby</t>
  </si>
  <si>
    <t>pol. 5499 - ostatní neinvestiční transfery obyvatelstvu</t>
  </si>
  <si>
    <t>4349 - ost. soc. péče a pomoc ost. skupinám obyvatel</t>
  </si>
  <si>
    <t>501</t>
  </si>
  <si>
    <t xml:space="preserve">GC Praha 8  vč."ošetřovatelského domu"(Benákova,Kobylisy)  </t>
  </si>
  <si>
    <t>pol. 5336 -neinvest.transfery zřízeným přísp.organizacím</t>
  </si>
  <si>
    <t>502</t>
  </si>
  <si>
    <t>50215</t>
  </si>
  <si>
    <t>50116</t>
  </si>
  <si>
    <t>50216</t>
  </si>
  <si>
    <t>50316</t>
  </si>
  <si>
    <t>50416</t>
  </si>
  <si>
    <t>50516</t>
  </si>
  <si>
    <t>pol. 5139 - nákup materiálu</t>
  </si>
  <si>
    <t>pol. 5154 - energie</t>
  </si>
  <si>
    <t>servis kamerových,bezp.a vstupních systémů</t>
  </si>
  <si>
    <t>pol. 5168 - zpracování dat a služby souvis.s inf.a kom.t.</t>
  </si>
  <si>
    <t>pol. 5168 - konektivita</t>
  </si>
  <si>
    <t>opravy a udržování</t>
  </si>
  <si>
    <t>Obnova MKS</t>
  </si>
  <si>
    <t>pol. 5191 - zaplacené sankce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</si>
  <si>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</si>
  <si>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</si>
  <si>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</si>
  <si>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</si>
  <si>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</si>
  <si>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</si>
  <si>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</si>
  <si>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90916</t>
  </si>
  <si>
    <t>91016</t>
  </si>
  <si>
    <t>pol. 5347 - převody mezi hl. městem Prahou a MČ Praha 8</t>
  </si>
  <si>
    <t>ZŠ Lyčkovo nám. – zvýšení protipožární odolnosti dveří v budově ZŠ</t>
  </si>
  <si>
    <t>ZŠ Libčická – rekonstrukce a modernizace VZT v tělocvičnách</t>
  </si>
  <si>
    <t>ZŠ Ústavní – veřejné osvětlení</t>
  </si>
  <si>
    <t>ZŠ Dolákova – stavební úpravy tříd – zkapacitnění</t>
  </si>
  <si>
    <t>ZŠ Žernosecká – rekonstrukce školního hřiště II. etapa</t>
  </si>
  <si>
    <t>MŠ Ústavní – zastínění oken na jižní straně</t>
  </si>
  <si>
    <t>ZŠ U Šk. zahrady - zateplení a výměna střešního pláště objektu dílen</t>
  </si>
  <si>
    <t>ZŠ U Šk. zahrady - rekonstrukce šaten a soc. zařízení tělocvičny</t>
  </si>
  <si>
    <t>ZŠ Palmovka - rekonstrukce a modernizace soc. zařízení</t>
  </si>
  <si>
    <t>PD - oplocení areálu Kobyliské střelnice</t>
  </si>
  <si>
    <t>Obnova havarijního stavu sedaček v divadle Karla Hackera</t>
  </si>
  <si>
    <t>3111 - mateřské školy</t>
  </si>
  <si>
    <t xml:space="preserve">ZŠ Libčická - rekonstrukce gastroprovozu ZŠ Libčická </t>
  </si>
  <si>
    <t>0203</t>
  </si>
  <si>
    <t>revitalizace Karlínského náměstí - ukončení projektu</t>
  </si>
  <si>
    <t>Revitalizace - Lustigův park</t>
  </si>
  <si>
    <t>Rekonstrukce gastroprovozu MŠ Na Přesypu vč. TDI a BOZP</t>
  </si>
  <si>
    <t>Rekonstrukce kotelny Křižíkova 290/48 v k. ú. Karl</t>
  </si>
  <si>
    <t>Modernizace výtahů Křižíkova 35/46, 290/48 a 167/5</t>
  </si>
  <si>
    <t>Rekonstrukce gastroprovozu ZŠ Dolákova vč. TDI a BOZP</t>
  </si>
  <si>
    <t>ZŠ Libčická - rekonstrukce gastroprovozu vč. TDI a BOZP</t>
  </si>
  <si>
    <t>Rozpočet po</t>
  </si>
  <si>
    <t xml:space="preserve">změnách (RZ) </t>
  </si>
  <si>
    <t>PD Azylový dům - Prosecká 30</t>
  </si>
  <si>
    <t>(UZ  81) neinvestiční dotace od HMP</t>
  </si>
  <si>
    <t>(UZ 13011) SPOD</t>
  </si>
  <si>
    <t>(UZ 13010) pěstounská péče</t>
  </si>
  <si>
    <t>pol. 5139 - nákup materiálu jinde neuvedeného</t>
  </si>
  <si>
    <t>503</t>
  </si>
  <si>
    <t>pol. 5169 - neinvestiční dotace od HMP</t>
  </si>
  <si>
    <t>pol. 5222 - neinvestiční dotace na sport,kulturu,zdravotnictví</t>
  </si>
  <si>
    <t>dotace - sociální oblast - OÚSS</t>
  </si>
  <si>
    <t>4359 - ostatní služby a činnosti v oblasti sociální péče</t>
  </si>
  <si>
    <t>(UZ 13015) sociální práce</t>
  </si>
  <si>
    <t>4344 - sociální rehabilitace</t>
  </si>
  <si>
    <t>pol. 6121 - budovy, haly stavby</t>
  </si>
  <si>
    <t>SV a TUV - poliklinika Mazurská</t>
  </si>
  <si>
    <t>PD na rekonstrukci slaboproudých rozvodů - poliklinika Mazurská</t>
  </si>
  <si>
    <t>PD úprava kotelny a ÚV -  Gerontologické centrum</t>
  </si>
  <si>
    <t>PD - rekonstrukce slaboproudých elektrických rozvodů -  OÚSS</t>
  </si>
  <si>
    <t>PD - příjezdová cesta - DSS II</t>
  </si>
  <si>
    <t>pol. 5139 - nákup materiálu jinde nezařazený</t>
  </si>
  <si>
    <t>pol. 5019 - ostatní platy (refundace)</t>
  </si>
  <si>
    <t>pol. 5039 - ostatní povinné pojistné placené zaměstnavatelem</t>
  </si>
  <si>
    <t>příkazní smlouvy - supervize, TDI, KBOZP,ostatní</t>
  </si>
  <si>
    <t>pol. 5152 - teplo</t>
  </si>
  <si>
    <t>931</t>
  </si>
  <si>
    <t>pol. 6122 - stroje, přístroje a zařízení</t>
  </si>
  <si>
    <t>pol. 6121 - budovy, haly a stavby</t>
  </si>
  <si>
    <t>Automat.systém řízení a monitoringu bezpeč.sítě</t>
  </si>
  <si>
    <t>pol. 6111 - programové vybavení</t>
  </si>
  <si>
    <t>pol. 6123 - dopravní prostředky</t>
  </si>
  <si>
    <t>pol. 6125 - výpočetní technika</t>
  </si>
  <si>
    <t>plán péče památkové zóny,</t>
  </si>
  <si>
    <t>0603</t>
  </si>
  <si>
    <t>Rekonstrukce Kobyliské střelnice (vratka)</t>
  </si>
  <si>
    <t>0</t>
  </si>
  <si>
    <t>(v tis. Kč)</t>
  </si>
  <si>
    <t xml:space="preserve">Běžné (neinvestiční) a kapitálové (investiční) výdaje </t>
  </si>
  <si>
    <t>vlastního hospodaření městské části Praha 8 a příspěvkových právnických osob (organizací)</t>
  </si>
  <si>
    <t>zřízených městskou částí Praha 8</t>
  </si>
  <si>
    <t>6330 - převody vlastním fondům v rozpočtech</t>
  </si>
  <si>
    <t xml:space="preserve">          územní úrovně</t>
  </si>
  <si>
    <t>Pasportizace budov na území MČ Praha 8</t>
  </si>
  <si>
    <t>Digitální archiv dokumentace stavebního úřadu</t>
  </si>
  <si>
    <t>Veřejné osvětlení</t>
  </si>
  <si>
    <t>Snížení energetické náročnosti na budově GC</t>
  </si>
  <si>
    <t xml:space="preserve">Rekonstrukce slaboproudých rozvodů -  poliklinika Mazurská </t>
  </si>
  <si>
    <t>PD na rekonstrukci vody a kanalizace - poliklinika  Mazurská</t>
  </si>
  <si>
    <t>Rekonstrukce kotelny a ÚT -  Gerontologické centrum</t>
  </si>
  <si>
    <t>Obnova vozového parku -  OÚSS</t>
  </si>
  <si>
    <t>Telefonní ústředna -  OÚSS</t>
  </si>
  <si>
    <t>Stavební úpravy interiérů -  jesle Mirovická</t>
  </si>
  <si>
    <t>Nákup nábytkové sestavy -  OÚSS</t>
  </si>
  <si>
    <t>Výstavba objektu DSS II</t>
  </si>
  <si>
    <t>Národní kulturní památka Kobyliská střelnice</t>
  </si>
  <si>
    <t>Přenosné sportoviště</t>
  </si>
  <si>
    <t>3412 - sportovní zařízení v majetku obce</t>
  </si>
  <si>
    <t xml:space="preserve">odbor kancelář tajemníka </t>
  </si>
  <si>
    <t xml:space="preserve">ukončení činnosti přísp.organizace </t>
  </si>
  <si>
    <t>Sdružení ambulantních zdravotnických zařízení (SAZZ) v Praze 8</t>
  </si>
  <si>
    <t>ostatní služby a činnosti v oblasti sociální péče (FOKUS)</t>
  </si>
  <si>
    <t xml:space="preserve"> odbor kancelář tajemníka </t>
  </si>
  <si>
    <t xml:space="preserve">odbor územního rozvoje a výstavby </t>
  </si>
  <si>
    <t xml:space="preserve">odbor správy majetku </t>
  </si>
  <si>
    <t>odbor životního prostředí a speciálních projektů</t>
  </si>
  <si>
    <t xml:space="preserve">odbor životního prostředí a speciálních projektů </t>
  </si>
  <si>
    <t xml:space="preserve">odbor dopravy </t>
  </si>
  <si>
    <t>odbor dopravy</t>
  </si>
  <si>
    <t xml:space="preserve">odbor školství </t>
  </si>
  <si>
    <t xml:space="preserve">odbor kultury, sportu, mládeže a památkové péče </t>
  </si>
  <si>
    <t xml:space="preserve">odbor právních služeb </t>
  </si>
  <si>
    <t>odbor kancelář tajemníka</t>
  </si>
  <si>
    <t xml:space="preserve">odbor kancelář starosty </t>
  </si>
  <si>
    <t xml:space="preserve">odbor živnostenský a správních činností </t>
  </si>
  <si>
    <t xml:space="preserve">ekonomický odbor </t>
  </si>
  <si>
    <t xml:space="preserve"> odbor kancelář tajemníka</t>
  </si>
  <si>
    <t>pol. 5336 - neinvestiční dotace od HMP</t>
  </si>
  <si>
    <t>6330 - převody vl. fondům v rozpočet úz. úrovně</t>
  </si>
  <si>
    <t xml:space="preserve">odbor sociálních věcí </t>
  </si>
  <si>
    <t xml:space="preserve">           kulturního, národního a histor. povědomí</t>
  </si>
  <si>
    <t>Konference škol podporujících zdraví 6.června 2016 - dar</t>
  </si>
  <si>
    <t>provoz rezidenčních zon</t>
  </si>
  <si>
    <t>Mobilní kluziště</t>
  </si>
  <si>
    <t>MŠ Klíčanská - rekonstrukce venkovní herní plochy</t>
  </si>
  <si>
    <t>MŠ Krynická - rekonstrukce zahrydy MŠ Krynická</t>
  </si>
  <si>
    <t>Venkovní učebna / altán pro výuku předmětů přírodních věd</t>
  </si>
  <si>
    <t>ZŠ a MŠ Lyčkovo nám. (Pernerova) -PD na stavební úpravy objektu</t>
  </si>
  <si>
    <t>ZŠ Petra Strozziho - rekonstrukce areálového chodníku a schodů</t>
  </si>
  <si>
    <t>MŠ Štěpničná - modernizace letních sociálních zařízení a pobytové plochy</t>
  </si>
  <si>
    <t>ZŠ Na Slovance - PD rekonstrukce gastroprovozu ZŠ Na Slovance</t>
  </si>
  <si>
    <t>KD Krakov - modernizace jeviště v 0. NP</t>
  </si>
  <si>
    <t>MŠ Na Přesypu - PD na úpravu školní kuchyně</t>
  </si>
  <si>
    <t xml:space="preserve">6402 - finanční vypořádání minulých let </t>
  </si>
  <si>
    <t>S.E.N. MŠ Bojasova</t>
  </si>
  <si>
    <t>S.E.N. MŠ Krynická</t>
  </si>
  <si>
    <t>S.E.N. MŠ Šiškova</t>
  </si>
  <si>
    <t>pol. 5492 - dary obyvatelstvu</t>
  </si>
  <si>
    <t>pol. 5168 - ZPS</t>
  </si>
  <si>
    <t>ZPS</t>
  </si>
  <si>
    <t>Psí louka Fr. Kadlece</t>
  </si>
  <si>
    <t>0402</t>
  </si>
  <si>
    <t>projekt na podporu rodiny</t>
  </si>
  <si>
    <t>Rekonstrukce topného systému v divadle Karla Hackera</t>
  </si>
  <si>
    <t>pol. 5221 - neinvestiční transfery obecně prospěšným spol.</t>
  </si>
  <si>
    <t>pol. 5223 - neinvest.transfery církvím a náboženským spol.</t>
  </si>
  <si>
    <t xml:space="preserve">pol. 5347 - převody mezi statutárními městy </t>
  </si>
  <si>
    <t>pol. 6909 - ostatní kapitálové výdaje jinde nezařazené</t>
  </si>
  <si>
    <t>S.E.N. FOKUS Dolákova</t>
  </si>
  <si>
    <t>Obvodní ústav sociálně-zdravotnických služeb (OÚSS) v Praze 8</t>
  </si>
  <si>
    <t>Revitalizace náměstí  a parku u KD Krakov                   -studie a PD (z roku  2015)</t>
  </si>
  <si>
    <t>Revitalizace třešňového sadu                                  - studie a PD (z roku 2015)</t>
  </si>
  <si>
    <t>Revitalizace náměstí KD Ládví</t>
  </si>
  <si>
    <t>Rekonstrukce okolí bikrosové dráhy</t>
  </si>
  <si>
    <t>pol. 5164 - nájemné</t>
  </si>
  <si>
    <t>4374 - azyl. domy, nízkoprah. denní centra a noclehárny</t>
  </si>
  <si>
    <t>4351 - osobní asistence, pečovatelská služba a podpora  samost. bydlení</t>
  </si>
  <si>
    <r>
      <rPr>
        <sz val="10"/>
        <rFont val="Arial"/>
        <family val="2"/>
        <charset val="238"/>
      </rPr>
      <t>zajištění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bydlení pro azylanty</t>
    </r>
  </si>
  <si>
    <r>
      <t xml:space="preserve">           </t>
    </r>
    <r>
      <rPr>
        <i/>
        <sz val="10"/>
        <rFont val="Arial"/>
        <family val="2"/>
        <charset val="238"/>
      </rPr>
      <t>příspěvek na asistenty pedagoga</t>
    </r>
  </si>
  <si>
    <r>
      <t xml:space="preserve">           </t>
    </r>
    <r>
      <rPr>
        <i/>
        <sz val="10"/>
        <rFont val="Arial"/>
        <family val="2"/>
        <charset val="238"/>
      </rPr>
      <t>primární prevence</t>
    </r>
  </si>
  <si>
    <r>
      <t xml:space="preserve">           </t>
    </r>
    <r>
      <rPr>
        <i/>
        <sz val="10"/>
        <rFont val="Arial"/>
        <family val="2"/>
        <charset val="238"/>
      </rPr>
      <t>příspěvek na provoz DH</t>
    </r>
  </si>
  <si>
    <r>
      <t xml:space="preserve">         </t>
    </r>
    <r>
      <rPr>
        <i/>
        <sz val="10"/>
        <rFont val="Arial"/>
        <family val="2"/>
        <charset val="238"/>
      </rPr>
      <t>příspěvek na asistenty pedagoga</t>
    </r>
  </si>
  <si>
    <r>
      <t xml:space="preserve">         </t>
    </r>
    <r>
      <rPr>
        <i/>
        <sz val="10"/>
        <rFont val="Arial"/>
        <family val="2"/>
        <charset val="238"/>
      </rPr>
      <t>primární prevence</t>
    </r>
  </si>
  <si>
    <t>Název organizace, činnosti</t>
  </si>
  <si>
    <t>neinv. transfery nefin. podnik. subjektům - práv.osobám</t>
  </si>
  <si>
    <t>správa azylových bytů</t>
  </si>
  <si>
    <t>peněžitý vklad do akciové spol. - správa azylových bytů</t>
  </si>
  <si>
    <t>k 31.12.2016</t>
  </si>
  <si>
    <t>dar poskytnutý TJ AC Praha 1890</t>
  </si>
  <si>
    <t>Nákup fotoaparátu</t>
  </si>
  <si>
    <t>Investiční půjčka TJ AC Praha 1890</t>
  </si>
  <si>
    <t>Stojany pod vánoční stromky</t>
  </si>
  <si>
    <t>10322</t>
  </si>
  <si>
    <t>MAP</t>
  </si>
  <si>
    <t>MŠ Štěpničná - modernizace odborných učeben "Pól růstu"</t>
  </si>
  <si>
    <t>MŠ Libčická - modernizace odborných učeben "Pól růstu"</t>
  </si>
  <si>
    <t>MŠ Na Korábě - modernizace odborných učeben "Pól růstu"</t>
  </si>
  <si>
    <t>Modernizace odborných učeben ZŠ a MŠ v Praze 8</t>
  </si>
  <si>
    <t>ZŠ Lyčkovo nám.- modernizace odborných učeben "Pól růstu"</t>
  </si>
  <si>
    <t>ZŠ Hovorčovická - modernizace odborných učeben "Pól růstu"</t>
  </si>
  <si>
    <t>ZŠ U Šk. zahrady - modernizace odborných učeben "Pól růstu"</t>
  </si>
  <si>
    <t>ZŠ Na Šutce - modernizace odborných učeben "Pól růstu"</t>
  </si>
  <si>
    <t>ZŠ P. Strozziho - modernizace odborných učeben "Pól růstu"</t>
  </si>
  <si>
    <t>ZŠ Dolákova - modernizace odborných učeben "Pól růstu"</t>
  </si>
  <si>
    <t>ZŠ Ústavní - modernizace odborných učeben "Pól růstu"</t>
  </si>
  <si>
    <t>ZŠ Burešova - modernizace odborných učeben "Pól růstu"</t>
  </si>
  <si>
    <t>ZŠ B Hrabala - modernizace odborných učeben "Pól růstu"</t>
  </si>
  <si>
    <t>ZŠ Libčická - modernizace odborných učeben "Pól růstu"</t>
  </si>
  <si>
    <t>ZŠ Palmovka - modernizace odborných učeben "Pól růstu"</t>
  </si>
  <si>
    <t>ZŠ Na Slovance - modernizace odborných učeben "Pól růstu"</t>
  </si>
  <si>
    <t>ZŠ Žernosecká - modernizace odborných učeben "Pól růstu"</t>
  </si>
  <si>
    <t>ZŠ Glowackého - modernizace odborných učeben "Pól růstu"</t>
  </si>
  <si>
    <t>ZŠ Mazurská - modernizace odborných učeben "Pól růstu"</t>
  </si>
  <si>
    <t>PD výstavba školního hřiště Na Korábě</t>
  </si>
  <si>
    <t>ZŠ Libčická - univerzální stroj s el. pohonem do školní kuchyně</t>
  </si>
  <si>
    <t>KD Krakov - rekonstrukce a modernizace sociálního zařízení a ZTI</t>
  </si>
  <si>
    <t>ZŠ Burešova - rekonstrukce prostor bývalého fitness</t>
  </si>
  <si>
    <t>ZŠ a MŠ P. Strozziho - projektová a inženýrská činnost - pořístavba tříd v areálu ZŠ</t>
  </si>
  <si>
    <t>ZŠ Na Korábě - PD na vybudování půdní vestavby</t>
  </si>
  <si>
    <t>KD Ládví projekt. příprava likvidace ekol. závadných materiálů</t>
  </si>
  <si>
    <t>ZŠ a MŠ Ústavní PD na vybudování venkovní pobytové plochy</t>
  </si>
  <si>
    <t>ZŠ Žernosecká PD rekonstrukce stavební úpravy objektu bývalé trafostanice v areálu ZŠ</t>
  </si>
  <si>
    <t>ZŠ Žernosecká PD instalace akustických podhledů v ŠJ</t>
  </si>
  <si>
    <t>ZŠ Na Slovance PD instalace markýzy na jižní straně budovy ZŠ</t>
  </si>
  <si>
    <t>MŠ U Sluncové - PD rekonstrukce teras a pobytové plochy</t>
  </si>
  <si>
    <t>KD Ládví PD rekonstrukce proskleného pláště v atriu a přilehlých prostorech</t>
  </si>
  <si>
    <t>ZŠ a MŠ Na Slovance - PD na rekonstrukci podhledů a elektrorozvodů</t>
  </si>
  <si>
    <t>ZŠ Dolákova - PD na rekonstrukci podhledů a elektrorozvodů</t>
  </si>
  <si>
    <t>MŠ Bojasova - rekonstrukce a modernizace VZT a MaR</t>
  </si>
  <si>
    <t>Příprava projektové dokumentace na investiční akce roku 2017</t>
  </si>
  <si>
    <t>Studie a DÚR – rozšíření kapacity ZŠ Žernosecká</t>
  </si>
  <si>
    <t>MŠ Poznaňská – PD – úprava vnitřních rozvodů ÚT a vodovodu</t>
  </si>
  <si>
    <t>Ubytovna U Pazderek – studie a PD – stavební úpravy ubytovny</t>
  </si>
  <si>
    <t>ZŠ na Šutce - bezpečnostní úpravy schodiště ke sportovištím u ZŠ</t>
  </si>
  <si>
    <t>MŠ Chabařovická - el. branka a brána do areálu MŠ</t>
  </si>
  <si>
    <t>MŠ Na Pěšinách - dod. a montáž brány na dálk. ovládání bezpeč. zábradlí</t>
  </si>
  <si>
    <t>MŠ Řešovská - el. brána a branka do areálu MŠ</t>
  </si>
  <si>
    <t>ZŠ Libčická -  dod. a montáž vstupních vrat na dálk. ovládání</t>
  </si>
  <si>
    <t>ZŠ Glowackého - dod. a montáž venkovních žaluzií do 4 učeben</t>
  </si>
  <si>
    <t>ZŠ Libčická PD na rek. rozvodů elektro, podhledů a osvětl. těles</t>
  </si>
  <si>
    <t xml:space="preserve">ZŠ Žernosecká- PD na rek. podhledů a elektrorozvodů </t>
  </si>
  <si>
    <t>ZŠ Glowackého  - PD na úpravu školní zahrady</t>
  </si>
  <si>
    <t>ZŠ Libčická - PD na úpravu školní zahrady</t>
  </si>
  <si>
    <t>KD Krakov - rek. a modernizace soc. zařízení</t>
  </si>
  <si>
    <t>ZŠ Glowackého - PD na rek. šaten</t>
  </si>
  <si>
    <t>Projektová příprava - Realizace systému nuceného větrání
s rekuperací odpadního tepla v ZŠ Burešova (z roku 2015)</t>
  </si>
  <si>
    <t>Projektová příprava - Realizace systému nuceného větrání
s rekuperací odpadního tepla v ZŠ Žernosecká (z roku 2015)</t>
  </si>
  <si>
    <t>Projektová příprava - Realizace systému nuceného větrání
s rekuperací odpadního tepla v MŠ Bojasova (z roku 2015)</t>
  </si>
  <si>
    <t>Projektová příprava - Realizace systému nuceného větrání
s rekuperací odpadního tepla v MŠ Krynická (z roku 2015)</t>
  </si>
  <si>
    <t>finanční vypořádání za rok 2016</t>
  </si>
  <si>
    <t>provoz odpadkových košů na psí exkrementy</t>
  </si>
  <si>
    <t>údržba dětských hřišť a sportovišť</t>
  </si>
  <si>
    <t>Poskytnuté náhrady</t>
  </si>
  <si>
    <t xml:space="preserve">Rekonstrukce prádelny Taussigova </t>
  </si>
  <si>
    <t>Rekonstrukce prádelny Burešova</t>
  </si>
  <si>
    <t>Rekonstrukce fasády Březinova</t>
  </si>
  <si>
    <t>Rekonstrukce střešní krytiny + fasáda, Uzavřená</t>
  </si>
  <si>
    <t>Rekonstrukce fasády Vosmíkových</t>
  </si>
  <si>
    <t>Rekonstrukce zahrady sídla Kolpingovy nadace</t>
  </si>
  <si>
    <t>3636 - územní rozvoj</t>
  </si>
  <si>
    <t>Arch. soutěž - startovací byty</t>
  </si>
  <si>
    <t>6409 - ostatní činnosti jinde nezařazené</t>
  </si>
  <si>
    <t>pol. 5909 - ostatní neinvestiční výdaje jinde nezařazené</t>
  </si>
  <si>
    <t xml:space="preserve">k </t>
  </si>
  <si>
    <t>Snížení energetické náročnosti na budově MŠ Šiškova
včetně doplatku PD (z roku 2015)</t>
  </si>
  <si>
    <t>Snížení energetické náročnosti na budově MŠ Bojasova
včetně doplatku PD (z roku 2015)</t>
  </si>
  <si>
    <t>pol. 5195 - odvody za neplnění povinnosti zam. ZP</t>
  </si>
  <si>
    <t>pol. 5136 - knihy,učební pomůcky a tisk</t>
  </si>
  <si>
    <t>pol. 5139 - nákup materiálu jinde neuvedeného DSS II</t>
  </si>
  <si>
    <t>pol. 5152 - teplo DSS II</t>
  </si>
  <si>
    <t>pol. 5153 - plyn DSS II</t>
  </si>
  <si>
    <t>pol. 5154 - eletrická energie DSS II</t>
  </si>
  <si>
    <t>pol. 5166 - konzultační, poradenské a právní služby DSS II</t>
  </si>
  <si>
    <t>pol. 5167 - služby školení a vzdělávání DSS II</t>
  </si>
  <si>
    <t>pol. 5169 - nákup ostatních služeb DSS II</t>
  </si>
  <si>
    <t>pol. 5171 - opravy a udržování DSS II</t>
  </si>
  <si>
    <t>pol. 5175 - pohoštění DSS II</t>
  </si>
  <si>
    <t xml:space="preserve">(UZ  98) </t>
  </si>
  <si>
    <t>pol. 5222 - neinvestiční dotace spolkům</t>
  </si>
  <si>
    <t xml:space="preserve">(UZ  81) </t>
  </si>
  <si>
    <t xml:space="preserve">(UZ  13305) </t>
  </si>
  <si>
    <t>pol. 6122 - stroje přístroje a zařízení</t>
  </si>
  <si>
    <t>str. 23/23</t>
  </si>
  <si>
    <t>str. 1/23</t>
  </si>
  <si>
    <t>str. 4/23</t>
  </si>
  <si>
    <t>str. 5/23</t>
  </si>
  <si>
    <t>str. 6/23</t>
  </si>
  <si>
    <t>str. 7/23</t>
  </si>
  <si>
    <t>str. 8/23</t>
  </si>
  <si>
    <t>str. 9/23</t>
  </si>
  <si>
    <t>str. 10/23</t>
  </si>
  <si>
    <t>str. 11/23</t>
  </si>
  <si>
    <t>str.12/23</t>
  </si>
  <si>
    <t>str. 13/23</t>
  </si>
  <si>
    <t>str. 14/23</t>
  </si>
  <si>
    <t>str. 15/23</t>
  </si>
  <si>
    <t>str. 16/23</t>
  </si>
  <si>
    <t>str. 17/23</t>
  </si>
  <si>
    <t>str. 18/23</t>
  </si>
  <si>
    <t>str. 19/23</t>
  </si>
  <si>
    <t>str. 20/23</t>
  </si>
  <si>
    <t>str. 21/23</t>
  </si>
  <si>
    <t>str. 22/23</t>
  </si>
  <si>
    <t xml:space="preserve">           a územního rozvoje</t>
  </si>
  <si>
    <t>ZŠ a MŠ Na Slovance - el. ovládání vrat do kuchyně a instalace kamery v ZŠ a MŠ</t>
  </si>
  <si>
    <t>Venkovní hřiště, roh ulic Nad Rokoskou a S. K. Neumanna</t>
  </si>
  <si>
    <t>ZŠ a MŠ U Školské zahrady - akustické panely do tříd školní družiny v ZŠ a MŠ</t>
  </si>
  <si>
    <t>ZŠ Lyčkovo náměstí, pravé křídlo - Výstavba tělocvičny, ŠK a ŠJ - PD</t>
  </si>
  <si>
    <t>MŠ Řešovská - Projektová příprava na realizaci energeticky úsporných opatření</t>
  </si>
  <si>
    <t>MŠ Chabařovická – Projektová příprava na realizaci energeticky úsporných opatření</t>
  </si>
  <si>
    <t>MŠ Šimůnkova – Projektová příprava na realizaci energeticky úsporných opatření</t>
  </si>
  <si>
    <t>ZŠ P. Strozziho – venkovní žaluzie, výměna oken za otevíratelná ve šk. jídelně a zajištění akustiky ve školní jídelně</t>
  </si>
  <si>
    <t>ZŠ Ústavní (Bendovka) - Projektová příprava na realizaci energeticky úsporných opatření</t>
  </si>
  <si>
    <t>MŠ Korycanská - Projektová příprava na realizaci energeticky úsporných opatření</t>
  </si>
  <si>
    <t>Ubytovna U Pazderek – Projektová příprava na realizaci energeticky úsporných opatření</t>
  </si>
  <si>
    <t>MŠ Sokolovská – Projektová příprava na realizaci energeticky úsporných opatření</t>
  </si>
  <si>
    <t>MŠ U Sluncové – Projektová příprava na realizaci energeticky úsporných opatření</t>
  </si>
  <si>
    <t>PORG Lindnerova – Projektová příprava na realizaci energeticky úsporných opatření</t>
  </si>
  <si>
    <t>KD Krakov – Rekonstrukce foyer vč. PD</t>
  </si>
  <si>
    <t>Rekonstrukce učebny fyziky a chemie v ZŠ Libčická</t>
  </si>
  <si>
    <t>Vytvoření vjezdu z ulice Lindavská do areálu Bikep</t>
  </si>
  <si>
    <t>skříně TRAKA - klíčový depozit s integrovaným identifikačním čipem</t>
  </si>
  <si>
    <t>% plnění</t>
  </si>
  <si>
    <t>neinvestičn dotace na rozvoj městské zeleně</t>
  </si>
  <si>
    <t>neinvestiční dotace na zajištění bydlení</t>
  </si>
  <si>
    <t>str. 2/23</t>
  </si>
  <si>
    <t>str. 3/23</t>
  </si>
  <si>
    <t xml:space="preserve">     Plnění rozpočtu Městské části Praha 8 za rok 2016</t>
  </si>
  <si>
    <t>Zastupitelstva městské části Praha 8</t>
  </si>
  <si>
    <t xml:space="preserve">ze dne 21. června 2017                                </t>
  </si>
  <si>
    <t>Příloha č. 3 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</si>
</sst>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000000"/>
      <name val="Arial CE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1362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right"/>
    </xf>
    <xf numFmtId="0" fontId="4" fillId="0" borderId="0" xfId="1" applyFont="1" applyBorder="1"/>
    <xf numFmtId="0" fontId="0" fillId="0" borderId="0" xfId="0" applyFill="1"/>
    <xf numFmtId="0" fontId="8" fillId="0" borderId="0" xfId="0" applyFont="1"/>
    <xf numFmtId="0" fontId="8" fillId="0" borderId="21" xfId="0" applyFont="1" applyBorder="1"/>
    <xf numFmtId="0" fontId="8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/>
    <xf numFmtId="0" fontId="16" fillId="0" borderId="5" xfId="0" applyFont="1" applyFill="1" applyBorder="1" applyAlignment="1">
      <alignment horizontal="center"/>
    </xf>
    <xf numFmtId="49" fontId="16" fillId="0" borderId="5" xfId="0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49" fontId="16" fillId="0" borderId="8" xfId="0" applyNumberFormat="1" applyFont="1" applyFill="1" applyBorder="1" applyAlignment="1">
      <alignment horizontal="center"/>
    </xf>
    <xf numFmtId="0" fontId="13" fillId="0" borderId="13" xfId="0" applyFont="1" applyBorder="1"/>
    <xf numFmtId="0" fontId="16" fillId="0" borderId="33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16" fillId="0" borderId="3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36" xfId="0" applyFont="1" applyFill="1" applyBorder="1" applyAlignment="1">
      <alignment horizontal="center"/>
    </xf>
    <xf numFmtId="0" fontId="16" fillId="0" borderId="37" xfId="0" applyFont="1" applyFill="1" applyBorder="1" applyAlignment="1">
      <alignment horizontal="center"/>
    </xf>
    <xf numFmtId="0" fontId="13" fillId="0" borderId="41" xfId="0" applyFont="1" applyBorder="1"/>
    <xf numFmtId="0" fontId="11" fillId="0" borderId="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center"/>
    </xf>
    <xf numFmtId="0" fontId="11" fillId="0" borderId="40" xfId="0" applyFont="1" applyFill="1" applyBorder="1"/>
    <xf numFmtId="49" fontId="11" fillId="0" borderId="52" xfId="0" applyNumberFormat="1" applyFont="1" applyFill="1" applyBorder="1"/>
    <xf numFmtId="0" fontId="13" fillId="0" borderId="39" xfId="0" applyFont="1" applyBorder="1"/>
    <xf numFmtId="0" fontId="5" fillId="0" borderId="0" xfId="2" applyFont="1" applyAlignment="1">
      <alignment horizontal="right"/>
    </xf>
    <xf numFmtId="4" fontId="1" fillId="0" borderId="0" xfId="1" applyNumberFormat="1" applyFont="1"/>
    <xf numFmtId="164" fontId="1" fillId="0" borderId="0" xfId="1" applyNumberFormat="1" applyFont="1"/>
    <xf numFmtId="3" fontId="1" fillId="0" borderId="0" xfId="1" applyNumberFormat="1" applyFont="1" applyAlignment="1">
      <alignment horizontal="right" vertical="center"/>
    </xf>
    <xf numFmtId="4" fontId="11" fillId="0" borderId="32" xfId="0" applyNumberFormat="1" applyFont="1" applyBorder="1"/>
    <xf numFmtId="4" fontId="7" fillId="0" borderId="21" xfId="0" applyNumberFormat="1" applyFont="1" applyFill="1" applyBorder="1"/>
    <xf numFmtId="4" fontId="7" fillId="0" borderId="53" xfId="0" applyNumberFormat="1" applyFont="1" applyFill="1" applyBorder="1"/>
    <xf numFmtId="4" fontId="2" fillId="0" borderId="46" xfId="0" applyNumberFormat="1" applyFont="1" applyFill="1" applyBorder="1"/>
    <xf numFmtId="4" fontId="2" fillId="0" borderId="51" xfId="0" applyNumberFormat="1" applyFont="1" applyFill="1" applyBorder="1"/>
    <xf numFmtId="0" fontId="16" fillId="0" borderId="4" xfId="0" applyFont="1" applyFill="1" applyBorder="1" applyAlignment="1">
      <alignment horizontal="center"/>
    </xf>
    <xf numFmtId="0" fontId="7" fillId="0" borderId="25" xfId="3" applyFont="1" applyFill="1" applyBorder="1" applyAlignment="1">
      <alignment horizontal="left"/>
    </xf>
    <xf numFmtId="3" fontId="1" fillId="0" borderId="25" xfId="3" applyNumberFormat="1" applyFill="1" applyBorder="1"/>
    <xf numFmtId="49" fontId="6" fillId="0" borderId="10" xfId="3" applyNumberFormat="1" applyFont="1" applyFill="1" applyBorder="1" applyAlignment="1">
      <alignment horizontal="center"/>
    </xf>
    <xf numFmtId="0" fontId="6" fillId="0" borderId="20" xfId="3" applyFont="1" applyFill="1" applyBorder="1" applyAlignment="1">
      <alignment horizontal="right"/>
    </xf>
    <xf numFmtId="0" fontId="3" fillId="0" borderId="35" xfId="3" applyFont="1" applyFill="1" applyBorder="1"/>
    <xf numFmtId="0" fontId="3" fillId="0" borderId="25" xfId="3" applyFont="1" applyFill="1" applyBorder="1"/>
    <xf numFmtId="49" fontId="3" fillId="0" borderId="14" xfId="3" applyNumberFormat="1" applyFont="1" applyFill="1" applyBorder="1" applyAlignment="1">
      <alignment horizontal="center"/>
    </xf>
    <xf numFmtId="0" fontId="3" fillId="0" borderId="19" xfId="3" applyFont="1" applyFill="1" applyBorder="1" applyAlignment="1"/>
    <xf numFmtId="49" fontId="3" fillId="0" borderId="17" xfId="3" applyNumberFormat="1" applyFont="1" applyFill="1" applyBorder="1" applyAlignment="1">
      <alignment horizontal="center"/>
    </xf>
    <xf numFmtId="0" fontId="3" fillId="0" borderId="17" xfId="3" applyFont="1" applyFill="1" applyBorder="1"/>
    <xf numFmtId="3" fontId="6" fillId="0" borderId="25" xfId="3" applyNumberFormat="1" applyFont="1" applyFill="1" applyBorder="1" applyAlignment="1">
      <alignment horizontal="right"/>
    </xf>
    <xf numFmtId="3" fontId="4" fillId="0" borderId="32" xfId="3" applyNumberFormat="1" applyFont="1" applyFill="1" applyBorder="1"/>
    <xf numFmtId="0" fontId="4" fillId="0" borderId="32" xfId="3" applyFont="1" applyFill="1" applyBorder="1"/>
    <xf numFmtId="0" fontId="4" fillId="0" borderId="0" xfId="3" applyFont="1" applyFill="1" applyBorder="1" applyAlignment="1"/>
    <xf numFmtId="0" fontId="4" fillId="0" borderId="0" xfId="3" applyFont="1" applyFill="1" applyBorder="1"/>
    <xf numFmtId="3" fontId="4" fillId="0" borderId="0" xfId="3" applyNumberFormat="1" applyFont="1" applyFill="1" applyBorder="1"/>
    <xf numFmtId="4" fontId="8" fillId="0" borderId="21" xfId="0" applyNumberFormat="1" applyFont="1" applyFill="1" applyBorder="1"/>
    <xf numFmtId="4" fontId="8" fillId="0" borderId="53" xfId="0" applyNumberFormat="1" applyFont="1" applyFill="1" applyBorder="1"/>
    <xf numFmtId="4" fontId="11" fillId="0" borderId="0" xfId="0" applyNumberFormat="1" applyFont="1" applyBorder="1"/>
    <xf numFmtId="4" fontId="2" fillId="0" borderId="0" xfId="0" applyNumberFormat="1" applyFont="1" applyFill="1" applyBorder="1"/>
    <xf numFmtId="0" fontId="4" fillId="0" borderId="37" xfId="3" applyFont="1" applyFill="1" applyBorder="1" applyAlignment="1"/>
    <xf numFmtId="49" fontId="3" fillId="0" borderId="25" xfId="3" applyNumberFormat="1" applyFont="1" applyFill="1" applyBorder="1" applyAlignment="1">
      <alignment horizontal="center"/>
    </xf>
    <xf numFmtId="49" fontId="11" fillId="0" borderId="59" xfId="0" applyNumberFormat="1" applyFont="1" applyFill="1" applyBorder="1" applyAlignment="1">
      <alignment horizontal="left"/>
    </xf>
    <xf numFmtId="0" fontId="11" fillId="0" borderId="40" xfId="0" applyFont="1" applyFill="1" applyBorder="1" applyAlignment="1">
      <alignment horizontal="center"/>
    </xf>
    <xf numFmtId="49" fontId="11" fillId="0" borderId="41" xfId="0" applyNumberFormat="1" applyFont="1" applyFill="1" applyBorder="1"/>
    <xf numFmtId="49" fontId="8" fillId="0" borderId="24" xfId="3" applyNumberFormat="1" applyFont="1" applyFill="1" applyBorder="1" applyAlignment="1" applyProtection="1">
      <alignment horizontal="center"/>
      <protection locked="0"/>
    </xf>
    <xf numFmtId="0" fontId="8" fillId="0" borderId="23" xfId="3" applyFont="1" applyFill="1" applyBorder="1"/>
    <xf numFmtId="0" fontId="16" fillId="0" borderId="25" xfId="3" applyFont="1" applyFill="1" applyBorder="1" applyAlignment="1">
      <alignment horizontal="left"/>
    </xf>
    <xf numFmtId="0" fontId="8" fillId="0" borderId="25" xfId="3" applyFont="1" applyFill="1" applyBorder="1" applyAlignment="1">
      <alignment horizontal="left"/>
    </xf>
    <xf numFmtId="0" fontId="9" fillId="0" borderId="11" xfId="3" applyFont="1" applyFill="1" applyBorder="1"/>
    <xf numFmtId="0" fontId="4" fillId="0" borderId="37" xfId="3" applyFont="1" applyFill="1" applyBorder="1"/>
    <xf numFmtId="0" fontId="6" fillId="0" borderId="22" xfId="3" applyFont="1" applyFill="1" applyBorder="1" applyAlignment="1">
      <alignment horizontal="left"/>
    </xf>
    <xf numFmtId="0" fontId="3" fillId="0" borderId="14" xfId="3" applyFont="1" applyFill="1" applyBorder="1" applyAlignment="1"/>
    <xf numFmtId="3" fontId="4" fillId="0" borderId="37" xfId="3" applyNumberFormat="1" applyFont="1" applyFill="1" applyBorder="1"/>
    <xf numFmtId="0" fontId="13" fillId="0" borderId="20" xfId="0" applyFont="1" applyBorder="1"/>
    <xf numFmtId="0" fontId="11" fillId="0" borderId="58" xfId="0" applyFont="1" applyFill="1" applyBorder="1" applyAlignment="1"/>
    <xf numFmtId="0" fontId="11" fillId="0" borderId="11" xfId="0" applyFont="1" applyFill="1" applyBorder="1" applyAlignment="1"/>
    <xf numFmtId="0" fontId="11" fillId="0" borderId="12" xfId="0" applyFont="1" applyFill="1" applyBorder="1" applyAlignment="1"/>
    <xf numFmtId="49" fontId="16" fillId="0" borderId="20" xfId="0" applyNumberFormat="1" applyFont="1" applyFill="1" applyBorder="1"/>
    <xf numFmtId="0" fontId="13" fillId="0" borderId="53" xfId="0" applyFont="1" applyBorder="1"/>
    <xf numFmtId="49" fontId="7" fillId="0" borderId="19" xfId="3" applyNumberFormat="1" applyFont="1" applyFill="1" applyBorder="1" applyAlignment="1">
      <alignment horizontal="center"/>
    </xf>
    <xf numFmtId="0" fontId="0" fillId="2" borderId="0" xfId="0" applyFill="1"/>
    <xf numFmtId="0" fontId="8" fillId="0" borderId="11" xfId="3" applyFont="1" applyFill="1" applyBorder="1"/>
    <xf numFmtId="49" fontId="16" fillId="0" borderId="28" xfId="3" applyNumberFormat="1" applyFont="1" applyFill="1" applyBorder="1" applyAlignment="1" applyProtection="1">
      <alignment horizontal="center"/>
      <protection locked="0"/>
    </xf>
    <xf numFmtId="49" fontId="16" fillId="0" borderId="12" xfId="3" applyNumberFormat="1" applyFont="1" applyFill="1" applyBorder="1" applyAlignment="1" applyProtection="1">
      <alignment horizontal="center"/>
      <protection locked="0"/>
    </xf>
    <xf numFmtId="49" fontId="16" fillId="0" borderId="17" xfId="3" applyNumberFormat="1" applyFont="1" applyFill="1" applyBorder="1" applyAlignment="1">
      <alignment horizontal="left"/>
    </xf>
    <xf numFmtId="0" fontId="16" fillId="0" borderId="16" xfId="3" applyFont="1" applyFill="1" applyBorder="1"/>
    <xf numFmtId="49" fontId="8" fillId="0" borderId="12" xfId="3" applyNumberFormat="1" applyFont="1" applyFill="1" applyBorder="1" applyAlignment="1" applyProtection="1">
      <alignment horizontal="center"/>
      <protection locked="0"/>
    </xf>
    <xf numFmtId="0" fontId="16" fillId="0" borderId="17" xfId="3" applyNumberFormat="1" applyFont="1" applyFill="1" applyBorder="1" applyAlignment="1">
      <alignment horizontal="left"/>
    </xf>
    <xf numFmtId="0" fontId="16" fillId="0" borderId="17" xfId="3" applyFont="1" applyFill="1" applyBorder="1"/>
    <xf numFmtId="0" fontId="16" fillId="0" borderId="20" xfId="3" applyFont="1" applyFill="1" applyBorder="1"/>
    <xf numFmtId="49" fontId="16" fillId="0" borderId="22" xfId="3" applyNumberFormat="1" applyFont="1" applyFill="1" applyBorder="1" applyAlignment="1" applyProtection="1">
      <alignment horizontal="center"/>
      <protection locked="0"/>
    </xf>
    <xf numFmtId="0" fontId="16" fillId="0" borderId="5" xfId="3" applyFont="1" applyFill="1" applyBorder="1" applyAlignment="1">
      <alignment horizontal="left"/>
    </xf>
    <xf numFmtId="0" fontId="8" fillId="0" borderId="20" xfId="3" applyFont="1" applyFill="1" applyBorder="1" applyAlignment="1">
      <alignment horizontal="left"/>
    </xf>
    <xf numFmtId="0" fontId="17" fillId="0" borderId="20" xfId="0" applyFont="1" applyBorder="1"/>
    <xf numFmtId="0" fontId="17" fillId="0" borderId="0" xfId="0" applyFont="1"/>
    <xf numFmtId="0" fontId="17" fillId="0" borderId="41" xfId="0" applyFont="1" applyBorder="1"/>
    <xf numFmtId="3" fontId="8" fillId="0" borderId="0" xfId="1" applyNumberFormat="1" applyFont="1"/>
    <xf numFmtId="3" fontId="16" fillId="0" borderId="21" xfId="3" applyNumberFormat="1" applyFont="1" applyBorder="1"/>
    <xf numFmtId="3" fontId="8" fillId="0" borderId="21" xfId="3" applyNumberFormat="1" applyFont="1" applyBorder="1"/>
    <xf numFmtId="3" fontId="11" fillId="0" borderId="46" xfId="3" applyNumberFormat="1" applyFont="1" applyBorder="1" applyAlignment="1">
      <alignment horizontal="right" vertical="center"/>
    </xf>
    <xf numFmtId="3" fontId="16" fillId="0" borderId="0" xfId="1" applyNumberFormat="1" applyFont="1" applyFill="1" applyBorder="1" applyAlignment="1">
      <alignment vertical="top"/>
    </xf>
    <xf numFmtId="3" fontId="17" fillId="0" borderId="0" xfId="0" applyNumberFormat="1" applyFont="1"/>
    <xf numFmtId="0" fontId="8" fillId="0" borderId="20" xfId="1" applyFont="1" applyFill="1" applyBorder="1" applyAlignment="1"/>
    <xf numFmtId="3" fontId="11" fillId="0" borderId="46" xfId="3" applyNumberFormat="1" applyFont="1" applyBorder="1"/>
    <xf numFmtId="3" fontId="16" fillId="0" borderId="0" xfId="3" applyNumberFormat="1" applyFont="1" applyFill="1" applyBorder="1"/>
    <xf numFmtId="0" fontId="8" fillId="0" borderId="41" xfId="1" applyFont="1" applyFill="1" applyBorder="1" applyAlignment="1"/>
    <xf numFmtId="3" fontId="11" fillId="0" borderId="44" xfId="3" applyNumberFormat="1" applyFont="1" applyFill="1" applyBorder="1"/>
    <xf numFmtId="4" fontId="2" fillId="2" borderId="46" xfId="0" applyNumberFormat="1" applyFont="1" applyFill="1" applyBorder="1"/>
    <xf numFmtId="4" fontId="2" fillId="2" borderId="51" xfId="0" applyNumberFormat="1" applyFont="1" applyFill="1" applyBorder="1"/>
    <xf numFmtId="49" fontId="7" fillId="2" borderId="60" xfId="3" applyNumberFormat="1" applyFont="1" applyFill="1" applyBorder="1" applyAlignment="1">
      <alignment horizontal="center"/>
    </xf>
    <xf numFmtId="0" fontId="7" fillId="2" borderId="25" xfId="3" applyFont="1" applyFill="1" applyBorder="1" applyAlignment="1">
      <alignment horizontal="left"/>
    </xf>
    <xf numFmtId="0" fontId="3" fillId="2" borderId="17" xfId="3" applyFont="1" applyFill="1" applyBorder="1" applyAlignment="1">
      <alignment horizontal="left"/>
    </xf>
    <xf numFmtId="4" fontId="7" fillId="2" borderId="21" xfId="0" applyNumberFormat="1" applyFont="1" applyFill="1" applyBorder="1"/>
    <xf numFmtId="4" fontId="7" fillId="2" borderId="53" xfId="0" applyNumberFormat="1" applyFont="1" applyFill="1" applyBorder="1"/>
    <xf numFmtId="49" fontId="7" fillId="2" borderId="14" xfId="3" applyNumberFormat="1" applyFont="1" applyFill="1" applyBorder="1" applyAlignment="1">
      <alignment horizontal="center"/>
    </xf>
    <xf numFmtId="4" fontId="1" fillId="2" borderId="21" xfId="0" applyNumberFormat="1" applyFont="1" applyFill="1" applyBorder="1"/>
    <xf numFmtId="4" fontId="1" fillId="2" borderId="53" xfId="0" applyNumberFormat="1" applyFont="1" applyFill="1" applyBorder="1"/>
    <xf numFmtId="49" fontId="7" fillId="2" borderId="10" xfId="3" applyNumberFormat="1" applyFont="1" applyFill="1" applyBorder="1" applyAlignment="1">
      <alignment horizontal="center"/>
    </xf>
    <xf numFmtId="49" fontId="3" fillId="2" borderId="14" xfId="3" applyNumberFormat="1" applyFont="1" applyFill="1" applyBorder="1" applyAlignment="1">
      <alignment horizontal="center"/>
    </xf>
    <xf numFmtId="49" fontId="3" fillId="2" borderId="24" xfId="3" applyNumberFormat="1" applyFont="1" applyFill="1" applyBorder="1" applyAlignment="1">
      <alignment horizontal="center"/>
    </xf>
    <xf numFmtId="0" fontId="3" fillId="2" borderId="27" xfId="3" applyFont="1" applyFill="1" applyBorder="1"/>
    <xf numFmtId="0" fontId="3" fillId="2" borderId="25" xfId="3" applyFont="1" applyFill="1" applyBorder="1"/>
    <xf numFmtId="0" fontId="17" fillId="2" borderId="20" xfId="0" applyFont="1" applyFill="1" applyBorder="1"/>
    <xf numFmtId="49" fontId="3" fillId="2" borderId="25" xfId="3" applyNumberFormat="1" applyFont="1" applyFill="1" applyBorder="1" applyAlignment="1">
      <alignment horizontal="center"/>
    </xf>
    <xf numFmtId="0" fontId="1" fillId="2" borderId="25" xfId="3" applyFill="1" applyBorder="1"/>
    <xf numFmtId="4" fontId="1" fillId="2" borderId="27" xfId="0" applyNumberFormat="1" applyFont="1" applyFill="1" applyBorder="1"/>
    <xf numFmtId="4" fontId="1" fillId="2" borderId="26" xfId="0" applyNumberFormat="1" applyFont="1" applyFill="1" applyBorder="1"/>
    <xf numFmtId="0" fontId="3" fillId="2" borderId="0" xfId="3" applyFont="1" applyFill="1" applyBorder="1"/>
    <xf numFmtId="49" fontId="3" fillId="2" borderId="17" xfId="3" applyNumberFormat="1" applyFont="1" applyFill="1" applyBorder="1" applyAlignment="1">
      <alignment horizontal="center"/>
    </xf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0" fontId="17" fillId="2" borderId="8" xfId="0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3" fontId="11" fillId="2" borderId="32" xfId="3" applyNumberFormat="1" applyFont="1" applyFill="1" applyBorder="1"/>
    <xf numFmtId="1" fontId="16" fillId="2" borderId="25" xfId="3" applyNumberFormat="1" applyFont="1" applyFill="1" applyBorder="1"/>
    <xf numFmtId="0" fontId="4" fillId="2" borderId="32" xfId="3" applyFont="1" applyFill="1" applyBorder="1"/>
    <xf numFmtId="4" fontId="11" fillId="2" borderId="32" xfId="0" applyNumberFormat="1" applyFont="1" applyFill="1" applyBorder="1"/>
    <xf numFmtId="0" fontId="6" fillId="2" borderId="1" xfId="3" applyFont="1" applyFill="1" applyBorder="1" applyAlignment="1">
      <alignment horizontal="center"/>
    </xf>
    <xf numFmtId="0" fontId="6" fillId="2" borderId="54" xfId="3" applyFont="1" applyFill="1" applyBorder="1" applyAlignment="1">
      <alignment horizontal="center"/>
    </xf>
    <xf numFmtId="0" fontId="6" fillId="2" borderId="2" xfId="3" applyFont="1" applyFill="1" applyBorder="1"/>
    <xf numFmtId="0" fontId="16" fillId="2" borderId="34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6" fillId="2" borderId="22" xfId="3" applyFont="1" applyFill="1" applyBorder="1" applyAlignment="1">
      <alignment horizontal="center"/>
    </xf>
    <xf numFmtId="49" fontId="6" fillId="2" borderId="5" xfId="3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6" fillId="2" borderId="7" xfId="3" applyFont="1" applyFill="1" applyBorder="1" applyAlignment="1">
      <alignment horizontal="center"/>
    </xf>
    <xf numFmtId="0" fontId="6" fillId="2" borderId="47" xfId="3" applyFont="1" applyFill="1" applyBorder="1" applyAlignment="1">
      <alignment horizontal="center"/>
    </xf>
    <xf numFmtId="49" fontId="6" fillId="2" borderId="8" xfId="3" applyNumberFormat="1" applyFont="1" applyFill="1" applyBorder="1" applyAlignment="1">
      <alignment horizontal="center"/>
    </xf>
    <xf numFmtId="0" fontId="16" fillId="2" borderId="3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49" fontId="6" fillId="2" borderId="10" xfId="3" applyNumberFormat="1" applyFont="1" applyFill="1" applyBorder="1" applyAlignment="1">
      <alignment horizontal="center"/>
    </xf>
    <xf numFmtId="0" fontId="6" fillId="2" borderId="22" xfId="3" applyFont="1" applyFill="1" applyBorder="1" applyAlignment="1">
      <alignment horizontal="left"/>
    </xf>
    <xf numFmtId="0" fontId="6" fillId="2" borderId="20" xfId="3" applyFont="1" applyFill="1" applyBorder="1" applyAlignment="1">
      <alignment horizontal="right"/>
    </xf>
    <xf numFmtId="3" fontId="6" fillId="2" borderId="25" xfId="3" applyNumberFormat="1" applyFont="1" applyFill="1" applyBorder="1" applyAlignment="1">
      <alignment horizontal="right"/>
    </xf>
    <xf numFmtId="0" fontId="3" fillId="2" borderId="35" xfId="3" applyFont="1" applyFill="1" applyBorder="1"/>
    <xf numFmtId="3" fontId="17" fillId="2" borderId="25" xfId="0" applyNumberFormat="1" applyFont="1" applyFill="1" applyBorder="1"/>
    <xf numFmtId="0" fontId="3" fillId="2" borderId="19" xfId="3" applyFont="1" applyFill="1" applyBorder="1" applyAlignment="1"/>
    <xf numFmtId="0" fontId="3" fillId="2" borderId="17" xfId="3" applyFont="1" applyFill="1" applyBorder="1"/>
    <xf numFmtId="0" fontId="3" fillId="2" borderId="14" xfId="3" applyFont="1" applyFill="1" applyBorder="1"/>
    <xf numFmtId="0" fontId="3" fillId="2" borderId="14" xfId="3" applyFont="1" applyFill="1" applyBorder="1" applyAlignment="1"/>
    <xf numFmtId="4" fontId="1" fillId="2" borderId="25" xfId="0" applyNumberFormat="1" applyFont="1" applyFill="1" applyBorder="1"/>
    <xf numFmtId="49" fontId="6" fillId="2" borderId="41" xfId="3" applyNumberFormat="1" applyFont="1" applyFill="1" applyBorder="1"/>
    <xf numFmtId="0" fontId="1" fillId="2" borderId="41" xfId="3" applyFill="1" applyBorder="1"/>
    <xf numFmtId="0" fontId="0" fillId="2" borderId="41" xfId="0" applyFill="1" applyBorder="1"/>
    <xf numFmtId="0" fontId="17" fillId="2" borderId="41" xfId="0" applyFont="1" applyFill="1" applyBorder="1"/>
    <xf numFmtId="0" fontId="0" fillId="2" borderId="13" xfId="0" applyFill="1" applyBorder="1"/>
    <xf numFmtId="4" fontId="1" fillId="2" borderId="62" xfId="0" applyNumberFormat="1" applyFont="1" applyFill="1" applyBorder="1"/>
    <xf numFmtId="3" fontId="8" fillId="2" borderId="25" xfId="3" applyNumberFormat="1" applyFont="1" applyFill="1" applyBorder="1"/>
    <xf numFmtId="0" fontId="1" fillId="2" borderId="17" xfId="3" applyFont="1" applyFill="1" applyBorder="1" applyAlignment="1">
      <alignment horizontal="left"/>
    </xf>
    <xf numFmtId="0" fontId="1" fillId="2" borderId="0" xfId="3" applyFill="1"/>
    <xf numFmtId="164" fontId="1" fillId="2" borderId="0" xfId="3" applyNumberFormat="1" applyFill="1"/>
    <xf numFmtId="0" fontId="17" fillId="2" borderId="0" xfId="0" applyFont="1" applyFill="1"/>
    <xf numFmtId="0" fontId="2" fillId="2" borderId="30" xfId="3" applyFont="1" applyFill="1" applyBorder="1"/>
    <xf numFmtId="0" fontId="10" fillId="2" borderId="44" xfId="3" applyFont="1" applyFill="1" applyBorder="1"/>
    <xf numFmtId="3" fontId="2" fillId="2" borderId="32" xfId="3" applyNumberFormat="1" applyFont="1" applyFill="1" applyBorder="1"/>
    <xf numFmtId="164" fontId="2" fillId="2" borderId="32" xfId="3" applyNumberFormat="1" applyFont="1" applyFill="1" applyBorder="1"/>
    <xf numFmtId="0" fontId="6" fillId="2" borderId="0" xfId="3" applyFont="1" applyFill="1" applyBorder="1" applyAlignment="1">
      <alignment horizontal="center"/>
    </xf>
    <xf numFmtId="0" fontId="6" fillId="2" borderId="0" xfId="3" applyFont="1" applyFill="1" applyBorder="1"/>
    <xf numFmtId="49" fontId="6" fillId="2" borderId="0" xfId="3" applyNumberFormat="1" applyFont="1" applyFill="1" applyBorder="1" applyAlignment="1">
      <alignment horizontal="center"/>
    </xf>
    <xf numFmtId="0" fontId="17" fillId="2" borderId="0" xfId="0" applyFont="1" applyFill="1" applyBorder="1"/>
    <xf numFmtId="0" fontId="13" fillId="2" borderId="0" xfId="0" applyFont="1" applyFill="1" applyBorder="1"/>
    <xf numFmtId="49" fontId="6" fillId="2" borderId="0" xfId="3" applyNumberFormat="1" applyFont="1" applyFill="1" applyBorder="1"/>
    <xf numFmtId="0" fontId="1" fillId="2" borderId="0" xfId="3" applyFill="1" applyBorder="1"/>
    <xf numFmtId="0" fontId="0" fillId="2" borderId="0" xfId="0" applyFill="1" applyBorder="1"/>
    <xf numFmtId="49" fontId="6" fillId="2" borderId="0" xfId="3" applyNumberFormat="1" applyFont="1" applyFill="1" applyBorder="1" applyAlignment="1">
      <alignment horizontal="left"/>
    </xf>
    <xf numFmtId="0" fontId="6" fillId="2" borderId="0" xfId="3" applyFont="1" applyFill="1" applyBorder="1" applyAlignment="1">
      <alignment horizontal="right"/>
    </xf>
    <xf numFmtId="3" fontId="6" fillId="2" borderId="0" xfId="3" applyNumberFormat="1" applyFont="1" applyFill="1" applyBorder="1" applyAlignment="1">
      <alignment horizontal="right"/>
    </xf>
    <xf numFmtId="164" fontId="6" fillId="2" borderId="0" xfId="3" applyNumberFormat="1" applyFont="1" applyFill="1" applyBorder="1" applyAlignment="1">
      <alignment horizontal="right"/>
    </xf>
    <xf numFmtId="3" fontId="16" fillId="2" borderId="0" xfId="3" applyNumberFormat="1" applyFont="1" applyFill="1" applyBorder="1" applyAlignment="1">
      <alignment horizontal="right"/>
    </xf>
    <xf numFmtId="4" fontId="7" fillId="2" borderId="0" xfId="0" applyNumberFormat="1" applyFont="1" applyFill="1" applyBorder="1"/>
    <xf numFmtId="49" fontId="3" fillId="2" borderId="0" xfId="3" applyNumberFormat="1" applyFont="1" applyFill="1" applyBorder="1" applyAlignment="1">
      <alignment horizontal="center"/>
    </xf>
    <xf numFmtId="0" fontId="3" fillId="2" borderId="0" xfId="3" applyFont="1" applyFill="1" applyBorder="1" applyAlignment="1"/>
    <xf numFmtId="164" fontId="1" fillId="2" borderId="0" xfId="3" applyNumberFormat="1" applyFill="1" applyBorder="1"/>
    <xf numFmtId="0" fontId="2" fillId="2" borderId="0" xfId="3" applyFont="1" applyFill="1" applyBorder="1"/>
    <xf numFmtId="0" fontId="10" fillId="2" borderId="0" xfId="3" applyFont="1" applyFill="1" applyBorder="1"/>
    <xf numFmtId="3" fontId="2" fillId="2" borderId="0" xfId="3" applyNumberFormat="1" applyFont="1" applyFill="1" applyBorder="1"/>
    <xf numFmtId="164" fontId="2" fillId="2" borderId="0" xfId="3" applyNumberFormat="1" applyFont="1" applyFill="1" applyBorder="1"/>
    <xf numFmtId="3" fontId="11" fillId="2" borderId="0" xfId="3" applyNumberFormat="1" applyFont="1" applyFill="1" applyBorder="1"/>
    <xf numFmtId="4" fontId="2" fillId="2" borderId="0" xfId="0" applyNumberFormat="1" applyFont="1" applyFill="1" applyBorder="1"/>
    <xf numFmtId="0" fontId="1" fillId="2" borderId="0" xfId="0" applyFont="1" applyFill="1" applyBorder="1" applyAlignment="1">
      <alignment horizontal="justify" wrapText="1"/>
    </xf>
    <xf numFmtId="3" fontId="1" fillId="2" borderId="0" xfId="3" applyNumberFormat="1" applyFill="1" applyBorder="1"/>
    <xf numFmtId="3" fontId="17" fillId="2" borderId="0" xfId="0" applyNumberFormat="1" applyFont="1" applyFill="1" applyBorder="1"/>
    <xf numFmtId="4" fontId="1" fillId="2" borderId="0" xfId="0" applyNumberFormat="1" applyFont="1" applyFill="1" applyBorder="1"/>
    <xf numFmtId="0" fontId="1" fillId="2" borderId="0" xfId="0" applyFont="1" applyFill="1" applyBorder="1" applyAlignment="1"/>
    <xf numFmtId="0" fontId="22" fillId="2" borderId="0" xfId="0" applyFont="1" applyFill="1" applyBorder="1"/>
    <xf numFmtId="0" fontId="4" fillId="2" borderId="0" xfId="3" applyFont="1" applyFill="1" applyBorder="1"/>
    <xf numFmtId="3" fontId="4" fillId="2" borderId="0" xfId="3" applyNumberFormat="1" applyFont="1" applyFill="1" applyBorder="1"/>
    <xf numFmtId="164" fontId="4" fillId="2" borderId="0" xfId="3" applyNumberFormat="1" applyFont="1" applyFill="1" applyBorder="1"/>
    <xf numFmtId="3" fontId="8" fillId="2" borderId="25" xfId="0" applyNumberFormat="1" applyFont="1" applyFill="1" applyBorder="1"/>
    <xf numFmtId="3" fontId="16" fillId="2" borderId="25" xfId="3" applyNumberFormat="1" applyFont="1" applyFill="1" applyBorder="1"/>
    <xf numFmtId="0" fontId="8" fillId="2" borderId="25" xfId="0" applyFont="1" applyFill="1" applyBorder="1"/>
    <xf numFmtId="3" fontId="11" fillId="2" borderId="44" xfId="0" applyNumberFormat="1" applyFont="1" applyFill="1" applyBorder="1"/>
    <xf numFmtId="3" fontId="16" fillId="2" borderId="25" xfId="0" applyNumberFormat="1" applyFont="1" applyFill="1" applyBorder="1"/>
    <xf numFmtId="3" fontId="11" fillId="2" borderId="32" xfId="0" applyNumberFormat="1" applyFont="1" applyFill="1" applyBorder="1"/>
    <xf numFmtId="3" fontId="11" fillId="2" borderId="8" xfId="3" applyNumberFormat="1" applyFont="1" applyFill="1" applyBorder="1"/>
    <xf numFmtId="4" fontId="11" fillId="2" borderId="8" xfId="0" applyNumberFormat="1" applyFont="1" applyFill="1" applyBorder="1"/>
    <xf numFmtId="0" fontId="8" fillId="2" borderId="20" xfId="0" applyFont="1" applyFill="1" applyBorder="1"/>
    <xf numFmtId="3" fontId="8" fillId="2" borderId="21" xfId="3" applyNumberFormat="1" applyFont="1" applyFill="1" applyBorder="1"/>
    <xf numFmtId="3" fontId="8" fillId="2" borderId="27" xfId="3" applyNumberFormat="1" applyFont="1" applyFill="1" applyBorder="1"/>
    <xf numFmtId="164" fontId="8" fillId="2" borderId="27" xfId="3" applyNumberFormat="1" applyFont="1" applyFill="1" applyBorder="1"/>
    <xf numFmtId="3" fontId="11" fillId="2" borderId="46" xfId="3" applyNumberFormat="1" applyFont="1" applyFill="1" applyBorder="1" applyAlignment="1">
      <alignment horizontal="right" vertical="center"/>
    </xf>
    <xf numFmtId="0" fontId="18" fillId="0" borderId="0" xfId="3" applyNumberFormat="1" applyFont="1" applyFill="1" applyBorder="1" applyAlignment="1">
      <alignment horizontal="left" shrinkToFit="1"/>
    </xf>
    <xf numFmtId="0" fontId="16" fillId="2" borderId="16" xfId="3" applyFont="1" applyFill="1" applyBorder="1"/>
    <xf numFmtId="0" fontId="16" fillId="2" borderId="0" xfId="3" applyFont="1" applyFill="1" applyBorder="1"/>
    <xf numFmtId="0" fontId="9" fillId="2" borderId="11" xfId="3" applyFont="1" applyFill="1" applyBorder="1"/>
    <xf numFmtId="0" fontId="8" fillId="0" borderId="17" xfId="3" applyFont="1" applyFill="1" applyBorder="1"/>
    <xf numFmtId="0" fontId="8" fillId="0" borderId="0" xfId="3" applyFont="1" applyFill="1" applyBorder="1"/>
    <xf numFmtId="0" fontId="8" fillId="0" borderId="48" xfId="3" applyFont="1" applyFill="1" applyBorder="1"/>
    <xf numFmtId="0" fontId="11" fillId="0" borderId="59" xfId="0" applyFont="1" applyFill="1" applyBorder="1" applyAlignment="1">
      <alignment horizontal="left"/>
    </xf>
    <xf numFmtId="0" fontId="11" fillId="0" borderId="39" xfId="0" applyFont="1" applyFill="1" applyBorder="1" applyAlignment="1">
      <alignment horizontal="center"/>
    </xf>
    <xf numFmtId="49" fontId="11" fillId="0" borderId="40" xfId="0" applyNumberFormat="1" applyFont="1" applyFill="1" applyBorder="1"/>
    <xf numFmtId="0" fontId="13" fillId="0" borderId="2" xfId="0" applyFont="1" applyBorder="1"/>
    <xf numFmtId="0" fontId="17" fillId="0" borderId="2" xfId="0" applyFont="1" applyBorder="1"/>
    <xf numFmtId="3" fontId="8" fillId="0" borderId="25" xfId="3" applyNumberFormat="1" applyFont="1" applyFill="1" applyBorder="1"/>
    <xf numFmtId="3" fontId="9" fillId="0" borderId="25" xfId="3" applyNumberFormat="1" applyFont="1" applyFill="1" applyBorder="1"/>
    <xf numFmtId="0" fontId="17" fillId="0" borderId="0" xfId="0" applyFont="1" applyFill="1"/>
    <xf numFmtId="3" fontId="8" fillId="0" borderId="0" xfId="1" applyNumberFormat="1" applyFont="1" applyFill="1"/>
    <xf numFmtId="0" fontId="5" fillId="0" borderId="0" xfId="2" applyFont="1" applyFill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37" xfId="0" applyNumberFormat="1" applyFont="1" applyFill="1" applyBorder="1" applyAlignment="1">
      <alignment horizontal="right"/>
    </xf>
    <xf numFmtId="0" fontId="5" fillId="0" borderId="37" xfId="2" applyFont="1" applyFill="1" applyBorder="1" applyAlignment="1">
      <alignment horizontal="right"/>
    </xf>
    <xf numFmtId="3" fontId="20" fillId="0" borderId="15" xfId="0" applyNumberFormat="1" applyFont="1" applyFill="1" applyBorder="1"/>
    <xf numFmtId="3" fontId="20" fillId="0" borderId="21" xfId="0" applyNumberFormat="1" applyFont="1" applyFill="1" applyBorder="1"/>
    <xf numFmtId="3" fontId="8" fillId="0" borderId="15" xfId="3" applyNumberFormat="1" applyFont="1" applyFill="1" applyBorder="1"/>
    <xf numFmtId="3" fontId="16" fillId="0" borderId="29" xfId="3" applyNumberFormat="1" applyFont="1" applyFill="1" applyBorder="1"/>
    <xf numFmtId="3" fontId="8" fillId="0" borderId="21" xfId="3" applyNumberFormat="1" applyFont="1" applyFill="1" applyBorder="1"/>
    <xf numFmtId="0" fontId="8" fillId="0" borderId="25" xfId="3" applyFont="1" applyFill="1" applyBorder="1"/>
    <xf numFmtId="0" fontId="8" fillId="0" borderId="5" xfId="3" applyFont="1" applyFill="1" applyBorder="1"/>
    <xf numFmtId="3" fontId="8" fillId="2" borderId="29" xfId="3" applyNumberFormat="1" applyFont="1" applyFill="1" applyBorder="1"/>
    <xf numFmtId="3" fontId="1" fillId="0" borderId="20" xfId="3" applyNumberFormat="1" applyFont="1" applyFill="1" applyBorder="1"/>
    <xf numFmtId="3" fontId="1" fillId="0" borderId="5" xfId="3" applyNumberFormat="1" applyFont="1" applyFill="1" applyBorder="1"/>
    <xf numFmtId="0" fontId="12" fillId="0" borderId="0" xfId="0" applyFont="1" applyFill="1"/>
    <xf numFmtId="3" fontId="8" fillId="0" borderId="0" xfId="3" applyNumberFormat="1" applyFont="1" applyFill="1" applyBorder="1"/>
    <xf numFmtId="0" fontId="0" fillId="0" borderId="0" xfId="0" applyFont="1" applyFill="1"/>
    <xf numFmtId="0" fontId="8" fillId="0" borderId="39" xfId="1" applyFont="1" applyBorder="1" applyAlignment="1"/>
    <xf numFmtId="0" fontId="17" fillId="0" borderId="39" xfId="0" applyFont="1" applyBorder="1"/>
    <xf numFmtId="3" fontId="11" fillId="2" borderId="0" xfId="0" applyNumberFormat="1" applyFont="1" applyFill="1" applyBorder="1"/>
    <xf numFmtId="4" fontId="1" fillId="2" borderId="29" xfId="0" applyNumberFormat="1" applyFont="1" applyFill="1" applyBorder="1"/>
    <xf numFmtId="4" fontId="1" fillId="2" borderId="6" xfId="0" applyNumberFormat="1" applyFont="1" applyFill="1" applyBorder="1"/>
    <xf numFmtId="4" fontId="11" fillId="2" borderId="0" xfId="0" applyNumberFormat="1" applyFont="1" applyFill="1" applyBorder="1"/>
    <xf numFmtId="3" fontId="9" fillId="2" borderId="25" xfId="0" applyNumberFormat="1" applyFont="1" applyFill="1" applyBorder="1"/>
    <xf numFmtId="3" fontId="8" fillId="2" borderId="29" xfId="0" applyNumberFormat="1" applyFont="1" applyFill="1" applyBorder="1"/>
    <xf numFmtId="0" fontId="8" fillId="0" borderId="0" xfId="0" applyFont="1" applyAlignment="1">
      <alignment horizontal="right"/>
    </xf>
    <xf numFmtId="0" fontId="7" fillId="2" borderId="24" xfId="3" applyFont="1" applyFill="1" applyBorder="1" applyAlignment="1">
      <alignment horizontal="left"/>
    </xf>
    <xf numFmtId="0" fontId="4" fillId="0" borderId="0" xfId="1" applyFont="1" applyBorder="1" applyAlignment="1"/>
    <xf numFmtId="3" fontId="16" fillId="0" borderId="27" xfId="3" applyNumberFormat="1" applyFont="1" applyFill="1" applyBorder="1" applyAlignment="1">
      <alignment horizontal="right"/>
    </xf>
    <xf numFmtId="0" fontId="8" fillId="0" borderId="25" xfId="0" applyFont="1" applyFill="1" applyBorder="1"/>
    <xf numFmtId="3" fontId="1" fillId="0" borderId="25" xfId="3" applyNumberFormat="1" applyFont="1" applyFill="1" applyBorder="1"/>
    <xf numFmtId="3" fontId="1" fillId="0" borderId="17" xfId="3" applyNumberFormat="1" applyFill="1" applyBorder="1"/>
    <xf numFmtId="164" fontId="1" fillId="0" borderId="17" xfId="3" applyNumberFormat="1" applyFill="1" applyBorder="1"/>
    <xf numFmtId="3" fontId="17" fillId="0" borderId="17" xfId="0" applyNumberFormat="1" applyFont="1" applyFill="1" applyBorder="1"/>
    <xf numFmtId="49" fontId="7" fillId="0" borderId="25" xfId="3" applyNumberFormat="1" applyFont="1" applyFill="1" applyBorder="1" applyAlignment="1">
      <alignment horizontal="left"/>
    </xf>
    <xf numFmtId="3" fontId="7" fillId="0" borderId="17" xfId="3" applyNumberFormat="1" applyFont="1" applyFill="1" applyBorder="1"/>
    <xf numFmtId="4" fontId="16" fillId="0" borderId="21" xfId="0" applyNumberFormat="1" applyFont="1" applyFill="1" applyBorder="1"/>
    <xf numFmtId="4" fontId="16" fillId="0" borderId="53" xfId="0" applyNumberFormat="1" applyFont="1" applyFill="1" applyBorder="1"/>
    <xf numFmtId="49" fontId="7" fillId="0" borderId="17" xfId="3" applyNumberFormat="1" applyFont="1" applyFill="1" applyBorder="1" applyAlignment="1">
      <alignment horizontal="left"/>
    </xf>
    <xf numFmtId="0" fontId="1" fillId="0" borderId="25" xfId="3" applyFill="1" applyBorder="1"/>
    <xf numFmtId="0" fontId="7" fillId="2" borderId="12" xfId="3" applyFont="1" applyFill="1" applyBorder="1" applyAlignment="1">
      <alignment horizontal="left"/>
    </xf>
    <xf numFmtId="0" fontId="1" fillId="0" borderId="20" xfId="3" applyFont="1" applyFill="1" applyBorder="1"/>
    <xf numFmtId="0" fontId="17" fillId="0" borderId="0" xfId="0" applyFont="1" applyBorder="1"/>
    <xf numFmtId="4" fontId="8" fillId="2" borderId="25" xfId="0" applyNumberFormat="1" applyFont="1" applyFill="1" applyBorder="1"/>
    <xf numFmtId="4" fontId="8" fillId="2" borderId="26" xfId="0" applyNumberFormat="1" applyFont="1" applyFill="1" applyBorder="1"/>
    <xf numFmtId="0" fontId="17" fillId="0" borderId="44" xfId="0" applyFont="1" applyBorder="1"/>
    <xf numFmtId="0" fontId="1" fillId="2" borderId="44" xfId="3" applyFill="1" applyBorder="1"/>
    <xf numFmtId="3" fontId="17" fillId="2" borderId="41" xfId="0" applyNumberFormat="1" applyFont="1" applyFill="1" applyBorder="1"/>
    <xf numFmtId="0" fontId="9" fillId="0" borderId="20" xfId="1" applyFont="1" applyFill="1" applyBorder="1" applyAlignment="1"/>
    <xf numFmtId="3" fontId="17" fillId="0" borderId="12" xfId="0" applyNumberFormat="1" applyFont="1" applyBorder="1"/>
    <xf numFmtId="0" fontId="8" fillId="0" borderId="63" xfId="0" applyFont="1" applyBorder="1"/>
    <xf numFmtId="0" fontId="8" fillId="0" borderId="41" xfId="0" applyFont="1" applyBorder="1"/>
    <xf numFmtId="0" fontId="8" fillId="0" borderId="13" xfId="0" applyFont="1" applyBorder="1"/>
    <xf numFmtId="3" fontId="8" fillId="0" borderId="52" xfId="0" applyNumberFormat="1" applyFont="1" applyBorder="1"/>
    <xf numFmtId="0" fontId="8" fillId="2" borderId="48" xfId="0" applyFont="1" applyFill="1" applyBorder="1"/>
    <xf numFmtId="0" fontId="17" fillId="2" borderId="34" xfId="0" applyFont="1" applyFill="1" applyBorder="1"/>
    <xf numFmtId="0" fontId="10" fillId="2" borderId="32" xfId="3" applyFont="1" applyFill="1" applyBorder="1"/>
    <xf numFmtId="0" fontId="17" fillId="0" borderId="0" xfId="0" applyFont="1" applyFill="1" applyBorder="1"/>
    <xf numFmtId="3" fontId="8" fillId="2" borderId="0" xfId="1" applyNumberFormat="1" applyFont="1" applyFill="1" applyBorder="1"/>
    <xf numFmtId="3" fontId="19" fillId="2" borderId="0" xfId="0" applyNumberFormat="1" applyFont="1" applyFill="1" applyBorder="1"/>
    <xf numFmtId="0" fontId="8" fillId="0" borderId="53" xfId="0" applyFont="1" applyBorder="1"/>
    <xf numFmtId="3" fontId="17" fillId="2" borderId="27" xfId="0" applyNumberFormat="1" applyFont="1" applyFill="1" applyBorder="1"/>
    <xf numFmtId="0" fontId="1" fillId="0" borderId="25" xfId="3" applyFont="1" applyFill="1" applyBorder="1" applyAlignment="1">
      <alignment horizontal="left"/>
    </xf>
    <xf numFmtId="0" fontId="7" fillId="2" borderId="49" xfId="3" applyFont="1" applyFill="1" applyBorder="1" applyAlignment="1">
      <alignment horizontal="left"/>
    </xf>
    <xf numFmtId="0" fontId="1" fillId="0" borderId="48" xfId="3" applyFont="1" applyFill="1" applyBorder="1" applyAlignment="1">
      <alignment horizontal="left"/>
    </xf>
    <xf numFmtId="0" fontId="1" fillId="0" borderId="48" xfId="3" applyFont="1" applyFill="1" applyBorder="1"/>
    <xf numFmtId="3" fontId="16" fillId="0" borderId="25" xfId="3" applyNumberFormat="1" applyFont="1" applyFill="1" applyBorder="1"/>
    <xf numFmtId="3" fontId="16" fillId="0" borderId="15" xfId="3" applyNumberFormat="1" applyFont="1" applyFill="1" applyBorder="1"/>
    <xf numFmtId="3" fontId="16" fillId="0" borderId="21" xfId="3" applyNumberFormat="1" applyFont="1" applyFill="1" applyBorder="1"/>
    <xf numFmtId="0" fontId="8" fillId="0" borderId="8" xfId="3" applyFont="1" applyFill="1" applyBorder="1"/>
    <xf numFmtId="3" fontId="8" fillId="2" borderId="8" xfId="3" applyNumberFormat="1" applyFont="1" applyFill="1" applyBorder="1"/>
    <xf numFmtId="0" fontId="8" fillId="0" borderId="16" xfId="3" applyFont="1" applyFill="1" applyBorder="1"/>
    <xf numFmtId="0" fontId="11" fillId="0" borderId="0" xfId="0" applyFont="1" applyBorder="1" applyAlignment="1"/>
    <xf numFmtId="3" fontId="8" fillId="2" borderId="20" xfId="0" applyNumberFormat="1" applyFont="1" applyFill="1" applyBorder="1"/>
    <xf numFmtId="3" fontId="17" fillId="2" borderId="0" xfId="0" applyNumberFormat="1" applyFont="1" applyFill="1"/>
    <xf numFmtId="0" fontId="25" fillId="0" borderId="0" xfId="0" applyFont="1" applyAlignment="1">
      <alignment horizontal="left" vertical="center"/>
    </xf>
    <xf numFmtId="49" fontId="16" fillId="2" borderId="60" xfId="3" applyNumberFormat="1" applyFont="1" applyFill="1" applyBorder="1" applyAlignment="1">
      <alignment horizontal="center"/>
    </xf>
    <xf numFmtId="0" fontId="8" fillId="2" borderId="17" xfId="3" applyFont="1" applyFill="1" applyBorder="1" applyAlignment="1">
      <alignment horizontal="left"/>
    </xf>
    <xf numFmtId="3" fontId="16" fillId="2" borderId="27" xfId="3" applyNumberFormat="1" applyFont="1" applyFill="1" applyBorder="1"/>
    <xf numFmtId="4" fontId="16" fillId="2" borderId="21" xfId="0" applyNumberFormat="1" applyFont="1" applyFill="1" applyBorder="1"/>
    <xf numFmtId="4" fontId="16" fillId="2" borderId="53" xfId="0" applyNumberFormat="1" applyFont="1" applyFill="1" applyBorder="1"/>
    <xf numFmtId="49" fontId="16" fillId="2" borderId="14" xfId="3" applyNumberFormat="1" applyFont="1" applyFill="1" applyBorder="1" applyAlignment="1">
      <alignment horizontal="center"/>
    </xf>
    <xf numFmtId="0" fontId="16" fillId="2" borderId="17" xfId="3" applyFont="1" applyFill="1" applyBorder="1" applyAlignment="1">
      <alignment horizontal="left"/>
    </xf>
    <xf numFmtId="0" fontId="13" fillId="2" borderId="25" xfId="0" applyFont="1" applyFill="1" applyBorder="1"/>
    <xf numFmtId="0" fontId="13" fillId="2" borderId="26" xfId="0" applyFont="1" applyFill="1" applyBorder="1"/>
    <xf numFmtId="0" fontId="11" fillId="2" borderId="10" xfId="3" applyFont="1" applyFill="1" applyBorder="1" applyAlignment="1">
      <alignment horizontal="left"/>
    </xf>
    <xf numFmtId="0" fontId="11" fillId="2" borderId="11" xfId="3" applyFont="1" applyFill="1" applyBorder="1" applyAlignment="1">
      <alignment horizontal="center"/>
    </xf>
    <xf numFmtId="0" fontId="8" fillId="2" borderId="25" xfId="3" applyFont="1" applyFill="1" applyBorder="1"/>
    <xf numFmtId="4" fontId="8" fillId="2" borderId="21" xfId="0" applyNumberFormat="1" applyFont="1" applyFill="1" applyBorder="1"/>
    <xf numFmtId="4" fontId="8" fillId="2" borderId="53" xfId="0" applyNumberFormat="1" applyFont="1" applyFill="1" applyBorder="1"/>
    <xf numFmtId="0" fontId="8" fillId="2" borderId="27" xfId="3" applyFont="1" applyFill="1" applyBorder="1"/>
    <xf numFmtId="49" fontId="16" fillId="2" borderId="10" xfId="3" applyNumberFormat="1" applyFont="1" applyFill="1" applyBorder="1" applyAlignment="1">
      <alignment horizontal="center"/>
    </xf>
    <xf numFmtId="3" fontId="16" fillId="2" borderId="27" xfId="3" applyNumberFormat="1" applyFont="1" applyFill="1" applyBorder="1" applyAlignment="1">
      <alignment horizontal="right"/>
    </xf>
    <xf numFmtId="0" fontId="8" fillId="2" borderId="14" xfId="3" applyFont="1" applyFill="1" applyBorder="1"/>
    <xf numFmtId="0" fontId="8" fillId="2" borderId="24" xfId="3" applyFont="1" applyFill="1" applyBorder="1"/>
    <xf numFmtId="49" fontId="8" fillId="2" borderId="14" xfId="3" applyNumberFormat="1" applyFont="1" applyFill="1" applyBorder="1" applyAlignment="1">
      <alignment horizontal="center"/>
    </xf>
    <xf numFmtId="0" fontId="8" fillId="2" borderId="24" xfId="3" applyFont="1" applyFill="1" applyBorder="1" applyAlignment="1">
      <alignment horizontal="center"/>
    </xf>
    <xf numFmtId="0" fontId="16" fillId="2" borderId="25" xfId="3" applyFont="1" applyFill="1" applyBorder="1"/>
    <xf numFmtId="49" fontId="16" fillId="2" borderId="19" xfId="3" applyNumberFormat="1" applyFont="1" applyFill="1" applyBorder="1" applyAlignment="1">
      <alignment horizontal="center"/>
    </xf>
    <xf numFmtId="49" fontId="16" fillId="2" borderId="5" xfId="3" applyNumberFormat="1" applyFont="1" applyFill="1" applyBorder="1" applyAlignment="1">
      <alignment horizontal="left"/>
    </xf>
    <xf numFmtId="0" fontId="16" fillId="2" borderId="22" xfId="3" applyFont="1" applyFill="1" applyBorder="1"/>
    <xf numFmtId="0" fontId="8" fillId="2" borderId="17" xfId="3" applyFont="1" applyFill="1" applyBorder="1"/>
    <xf numFmtId="3" fontId="16" fillId="2" borderId="15" xfId="3" applyNumberFormat="1" applyFont="1" applyFill="1" applyBorder="1"/>
    <xf numFmtId="4" fontId="16" fillId="2" borderId="29" xfId="0" applyNumberFormat="1" applyFont="1" applyFill="1" applyBorder="1"/>
    <xf numFmtId="0" fontId="16" fillId="0" borderId="25" xfId="3" applyFont="1" applyFill="1" applyBorder="1"/>
    <xf numFmtId="3" fontId="8" fillId="2" borderId="23" xfId="3" applyNumberFormat="1" applyFont="1" applyFill="1" applyBorder="1"/>
    <xf numFmtId="49" fontId="16" fillId="2" borderId="4" xfId="3" applyNumberFormat="1" applyFont="1" applyFill="1" applyBorder="1" applyAlignment="1">
      <alignment horizontal="center"/>
    </xf>
    <xf numFmtId="49" fontId="8" fillId="2" borderId="22" xfId="3" applyNumberFormat="1" applyFont="1" applyFill="1" applyBorder="1" applyAlignment="1">
      <alignment horizontal="center"/>
    </xf>
    <xf numFmtId="0" fontId="8" fillId="2" borderId="20" xfId="3" applyFont="1" applyFill="1" applyBorder="1"/>
    <xf numFmtId="0" fontId="13" fillId="2" borderId="62" xfId="0" applyFont="1" applyFill="1" applyBorder="1"/>
    <xf numFmtId="0" fontId="16" fillId="2" borderId="19" xfId="3" applyFont="1" applyFill="1" applyBorder="1"/>
    <xf numFmtId="49" fontId="8" fillId="2" borderId="28" xfId="3" applyNumberFormat="1" applyFont="1" applyFill="1" applyBorder="1" applyAlignment="1">
      <alignment horizontal="center"/>
    </xf>
    <xf numFmtId="0" fontId="27" fillId="2" borderId="17" xfId="3" applyFont="1" applyFill="1" applyBorder="1"/>
    <xf numFmtId="0" fontId="8" fillId="2" borderId="15" xfId="3" applyFont="1" applyFill="1" applyBorder="1"/>
    <xf numFmtId="4" fontId="8" fillId="2" borderId="29" xfId="0" applyNumberFormat="1" applyFont="1" applyFill="1" applyBorder="1"/>
    <xf numFmtId="4" fontId="8" fillId="2" borderId="6" xfId="0" applyNumberFormat="1" applyFont="1" applyFill="1" applyBorder="1"/>
    <xf numFmtId="49" fontId="11" fillId="2" borderId="68" xfId="3" applyNumberFormat="1" applyFont="1" applyFill="1" applyBorder="1" applyAlignment="1">
      <alignment horizontal="left"/>
    </xf>
    <xf numFmtId="0" fontId="11" fillId="2" borderId="31" xfId="3" applyFont="1" applyFill="1" applyBorder="1"/>
    <xf numFmtId="0" fontId="11" fillId="2" borderId="32" xfId="3" applyFont="1" applyFill="1" applyBorder="1"/>
    <xf numFmtId="3" fontId="11" fillId="2" borderId="46" xfId="3" applyNumberFormat="1" applyFont="1" applyFill="1" applyBorder="1"/>
    <xf numFmtId="164" fontId="11" fillId="2" borderId="46" xfId="3" applyNumberFormat="1" applyFont="1" applyFill="1" applyBorder="1"/>
    <xf numFmtId="4" fontId="11" fillId="2" borderId="46" xfId="0" applyNumberFormat="1" applyFont="1" applyFill="1" applyBorder="1"/>
    <xf numFmtId="4" fontId="11" fillId="2" borderId="51" xfId="0" applyNumberFormat="1" applyFont="1" applyFill="1" applyBorder="1"/>
    <xf numFmtId="49" fontId="11" fillId="2" borderId="44" xfId="3" applyNumberFormat="1" applyFont="1" applyFill="1" applyBorder="1" applyAlignment="1">
      <alignment horizontal="left"/>
    </xf>
    <xf numFmtId="0" fontId="11" fillId="2" borderId="54" xfId="3" applyFont="1" applyFill="1" applyBorder="1"/>
    <xf numFmtId="0" fontId="11" fillId="2" borderId="2" xfId="3" applyFont="1" applyFill="1" applyBorder="1"/>
    <xf numFmtId="3" fontId="11" fillId="2" borderId="52" xfId="3" applyNumberFormat="1" applyFont="1" applyFill="1" applyBorder="1"/>
    <xf numFmtId="3" fontId="11" fillId="2" borderId="34" xfId="3" applyNumberFormat="1" applyFont="1" applyFill="1" applyBorder="1"/>
    <xf numFmtId="4" fontId="11" fillId="2" borderId="52" xfId="0" applyNumberFormat="1" applyFont="1" applyFill="1" applyBorder="1"/>
    <xf numFmtId="4" fontId="11" fillId="2" borderId="44" xfId="0" applyNumberFormat="1" applyFont="1" applyFill="1" applyBorder="1"/>
    <xf numFmtId="0" fontId="16" fillId="0" borderId="1" xfId="3" applyFont="1" applyBorder="1" applyAlignment="1">
      <alignment horizontal="center"/>
    </xf>
    <xf numFmtId="0" fontId="16" fillId="0" borderId="54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54" xfId="3" applyFont="1" applyBorder="1"/>
    <xf numFmtId="0" fontId="16" fillId="0" borderId="54" xfId="0" applyFont="1" applyFill="1" applyBorder="1" applyAlignment="1">
      <alignment horizontal="center"/>
    </xf>
    <xf numFmtId="0" fontId="16" fillId="0" borderId="4" xfId="3" applyFont="1" applyBorder="1" applyAlignment="1">
      <alignment horizontal="center"/>
    </xf>
    <xf numFmtId="0" fontId="16" fillId="0" borderId="22" xfId="3" applyFont="1" applyBorder="1" applyAlignment="1">
      <alignment horizontal="center"/>
    </xf>
    <xf numFmtId="0" fontId="16" fillId="0" borderId="5" xfId="3" applyFont="1" applyBorder="1" applyAlignment="1">
      <alignment horizontal="center"/>
    </xf>
    <xf numFmtId="49" fontId="16" fillId="0" borderId="22" xfId="3" applyNumberFormat="1" applyFont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7" xfId="3" applyFont="1" applyBorder="1" applyAlignment="1">
      <alignment horizontal="center"/>
    </xf>
    <xf numFmtId="0" fontId="16" fillId="0" borderId="47" xfId="3" applyFont="1" applyBorder="1" applyAlignment="1">
      <alignment horizontal="center"/>
    </xf>
    <xf numFmtId="0" fontId="16" fillId="0" borderId="8" xfId="3" applyFont="1" applyBorder="1" applyAlignment="1">
      <alignment horizontal="center"/>
    </xf>
    <xf numFmtId="49" fontId="16" fillId="0" borderId="47" xfId="3" applyNumberFormat="1" applyFont="1" applyBorder="1" applyAlignment="1">
      <alignment horizontal="center"/>
    </xf>
    <xf numFmtId="0" fontId="16" fillId="0" borderId="47" xfId="0" applyFont="1" applyFill="1" applyBorder="1" applyAlignment="1">
      <alignment horizontal="center"/>
    </xf>
    <xf numFmtId="0" fontId="11" fillId="0" borderId="58" xfId="3" applyFont="1" applyBorder="1" applyAlignment="1">
      <alignment horizontal="left"/>
    </xf>
    <xf numFmtId="0" fontId="11" fillId="0" borderId="21" xfId="3" applyFont="1" applyBorder="1" applyAlignment="1">
      <alignment horizontal="center"/>
    </xf>
    <xf numFmtId="0" fontId="11" fillId="0" borderId="12" xfId="3" applyFont="1" applyBorder="1" applyAlignment="1">
      <alignment horizontal="center"/>
    </xf>
    <xf numFmtId="49" fontId="11" fillId="0" borderId="12" xfId="3" applyNumberFormat="1" applyFont="1" applyBorder="1"/>
    <xf numFmtId="0" fontId="8" fillId="0" borderId="5" xfId="3" applyFont="1" applyBorder="1"/>
    <xf numFmtId="0" fontId="13" fillId="0" borderId="12" xfId="0" applyFont="1" applyBorder="1"/>
    <xf numFmtId="49" fontId="16" fillId="0" borderId="10" xfId="0" applyNumberFormat="1" applyFont="1" applyFill="1" applyBorder="1" applyAlignment="1">
      <alignment horizontal="center"/>
    </xf>
    <xf numFmtId="0" fontId="16" fillId="0" borderId="28" xfId="0" applyFont="1" applyFill="1" applyBorder="1"/>
    <xf numFmtId="3" fontId="16" fillId="0" borderId="25" xfId="0" applyNumberFormat="1" applyFont="1" applyFill="1" applyBorder="1"/>
    <xf numFmtId="0" fontId="16" fillId="0" borderId="15" xfId="0" applyFont="1" applyFill="1" applyBorder="1" applyAlignment="1"/>
    <xf numFmtId="3" fontId="8" fillId="0" borderId="29" xfId="3" applyNumberFormat="1" applyFont="1" applyBorder="1"/>
    <xf numFmtId="49" fontId="16" fillId="0" borderId="4" xfId="0" applyNumberFormat="1" applyFont="1" applyFill="1" applyBorder="1" applyAlignment="1">
      <alignment horizontal="center"/>
    </xf>
    <xf numFmtId="3" fontId="8" fillId="0" borderId="27" xfId="3" applyNumberFormat="1" applyFont="1" applyBorder="1"/>
    <xf numFmtId="0" fontId="8" fillId="0" borderId="19" xfId="0" applyFont="1" applyFill="1" applyBorder="1"/>
    <xf numFmtId="0" fontId="8" fillId="0" borderId="17" xfId="0" applyFont="1" applyFill="1" applyBorder="1" applyAlignment="1">
      <alignment horizontal="center"/>
    </xf>
    <xf numFmtId="3" fontId="8" fillId="0" borderId="23" xfId="3" applyNumberFormat="1" applyFont="1" applyBorder="1"/>
    <xf numFmtId="0" fontId="11" fillId="0" borderId="45" xfId="0" applyFont="1" applyFill="1" applyBorder="1"/>
    <xf numFmtId="3" fontId="11" fillId="0" borderId="32" xfId="0" applyNumberFormat="1" applyFont="1" applyFill="1" applyBorder="1"/>
    <xf numFmtId="164" fontId="11" fillId="0" borderId="32" xfId="0" applyNumberFormat="1" applyFont="1" applyFill="1" applyBorder="1"/>
    <xf numFmtId="4" fontId="11" fillId="0" borderId="51" xfId="0" applyNumberFormat="1" applyFont="1" applyFill="1" applyBorder="1"/>
    <xf numFmtId="0" fontId="8" fillId="0" borderId="44" xfId="3" applyFont="1" applyBorder="1"/>
    <xf numFmtId="164" fontId="13" fillId="0" borderId="44" xfId="0" applyNumberFormat="1" applyFont="1" applyBorder="1"/>
    <xf numFmtId="0" fontId="13" fillId="0" borderId="44" xfId="0" applyFont="1" applyBorder="1"/>
    <xf numFmtId="0" fontId="11" fillId="0" borderId="30" xfId="3" applyFont="1" applyBorder="1"/>
    <xf numFmtId="0" fontId="23" fillId="0" borderId="44" xfId="3" applyFont="1" applyBorder="1"/>
    <xf numFmtId="0" fontId="23" fillId="0" borderId="32" xfId="3" applyFont="1" applyBorder="1"/>
    <xf numFmtId="164" fontId="11" fillId="0" borderId="46" xfId="3" applyNumberFormat="1" applyFont="1" applyBorder="1"/>
    <xf numFmtId="49" fontId="16" fillId="0" borderId="14" xfId="3" applyNumberFormat="1" applyFont="1" applyFill="1" applyBorder="1" applyAlignment="1">
      <alignment horizontal="center"/>
    </xf>
    <xf numFmtId="49" fontId="16" fillId="0" borderId="24" xfId="3" applyNumberFormat="1" applyFont="1" applyFill="1" applyBorder="1" applyAlignment="1">
      <alignment horizontal="left"/>
    </xf>
    <xf numFmtId="49" fontId="16" fillId="0" borderId="23" xfId="3" applyNumberFormat="1" applyFont="1" applyFill="1" applyBorder="1" applyAlignment="1">
      <alignment horizontal="left"/>
    </xf>
    <xf numFmtId="49" fontId="8" fillId="2" borderId="24" xfId="3" applyNumberFormat="1" applyFont="1" applyFill="1" applyBorder="1" applyAlignment="1">
      <alignment horizontal="center"/>
    </xf>
    <xf numFmtId="49" fontId="8" fillId="2" borderId="24" xfId="3" applyNumberFormat="1" applyFont="1" applyFill="1" applyBorder="1" applyAlignment="1">
      <alignment horizontal="left"/>
    </xf>
    <xf numFmtId="49" fontId="8" fillId="2" borderId="25" xfId="3" applyNumberFormat="1" applyFont="1" applyFill="1" applyBorder="1" applyAlignment="1">
      <alignment horizontal="center"/>
    </xf>
    <xf numFmtId="49" fontId="8" fillId="2" borderId="24" xfId="3" applyNumberFormat="1" applyFont="1" applyFill="1" applyBorder="1" applyAlignment="1"/>
    <xf numFmtId="3" fontId="8" fillId="0" borderId="20" xfId="3" applyNumberFormat="1" applyFont="1" applyFill="1" applyBorder="1"/>
    <xf numFmtId="49" fontId="9" fillId="2" borderId="5" xfId="3" applyNumberFormat="1" applyFont="1" applyFill="1" applyBorder="1" applyAlignment="1">
      <alignment horizontal="center"/>
    </xf>
    <xf numFmtId="49" fontId="8" fillId="2" borderId="22" xfId="3" applyNumberFormat="1" applyFont="1" applyFill="1" applyBorder="1" applyAlignment="1">
      <alignment horizontal="left"/>
    </xf>
    <xf numFmtId="0" fontId="8" fillId="0" borderId="20" xfId="3" applyFont="1" applyFill="1" applyBorder="1"/>
    <xf numFmtId="49" fontId="8" fillId="2" borderId="23" xfId="3" applyNumberFormat="1" applyFont="1" applyFill="1" applyBorder="1" applyAlignment="1">
      <alignment horizontal="left"/>
    </xf>
    <xf numFmtId="4" fontId="8" fillId="2" borderId="27" xfId="0" applyNumberFormat="1" applyFont="1" applyFill="1" applyBorder="1"/>
    <xf numFmtId="49" fontId="8" fillId="2" borderId="35" xfId="3" applyNumberFormat="1" applyFont="1" applyFill="1" applyBorder="1" applyAlignment="1">
      <alignment horizontal="center"/>
    </xf>
    <xf numFmtId="49" fontId="8" fillId="2" borderId="17" xfId="3" applyNumberFormat="1" applyFont="1" applyFill="1" applyBorder="1" applyAlignment="1">
      <alignment horizontal="center"/>
    </xf>
    <xf numFmtId="49" fontId="8" fillId="2" borderId="17" xfId="3" applyNumberFormat="1" applyFont="1" applyFill="1" applyBorder="1" applyAlignment="1">
      <alignment horizontal="left"/>
    </xf>
    <xf numFmtId="0" fontId="8" fillId="2" borderId="0" xfId="3" applyFont="1" applyFill="1" applyBorder="1"/>
    <xf numFmtId="3" fontId="8" fillId="0" borderId="5" xfId="3" applyNumberFormat="1" applyFont="1" applyFill="1" applyBorder="1"/>
    <xf numFmtId="4" fontId="8" fillId="2" borderId="17" xfId="0" applyNumberFormat="1" applyFont="1" applyFill="1" applyBorder="1"/>
    <xf numFmtId="4" fontId="8" fillId="2" borderId="18" xfId="0" applyNumberFormat="1" applyFont="1" applyFill="1" applyBorder="1"/>
    <xf numFmtId="49" fontId="8" fillId="2" borderId="58" xfId="3" applyNumberFormat="1" applyFont="1" applyFill="1" applyBorder="1" applyAlignment="1">
      <alignment horizontal="center"/>
    </xf>
    <xf numFmtId="49" fontId="8" fillId="2" borderId="20" xfId="3" applyNumberFormat="1" applyFont="1" applyFill="1" applyBorder="1" applyAlignment="1">
      <alignment horizontal="center"/>
    </xf>
    <xf numFmtId="49" fontId="8" fillId="0" borderId="12" xfId="3" applyNumberFormat="1" applyFont="1" applyFill="1" applyBorder="1" applyAlignment="1">
      <alignment horizontal="left"/>
    </xf>
    <xf numFmtId="0" fontId="8" fillId="0" borderId="21" xfId="3" applyFont="1" applyFill="1" applyBorder="1"/>
    <xf numFmtId="49" fontId="8" fillId="0" borderId="25" xfId="3" applyNumberFormat="1" applyFont="1" applyFill="1" applyBorder="1" applyAlignment="1">
      <alignment horizontal="left"/>
    </xf>
    <xf numFmtId="49" fontId="8" fillId="2" borderId="36" xfId="3" applyNumberFormat="1" applyFont="1" applyFill="1" applyBorder="1" applyAlignment="1">
      <alignment horizontal="center"/>
    </xf>
    <xf numFmtId="49" fontId="8" fillId="2" borderId="37" xfId="3" applyNumberFormat="1" applyFont="1" applyFill="1" applyBorder="1" applyAlignment="1">
      <alignment horizontal="center"/>
    </xf>
    <xf numFmtId="49" fontId="8" fillId="2" borderId="47" xfId="3" applyNumberFormat="1" applyFont="1" applyFill="1" applyBorder="1" applyAlignment="1">
      <alignment horizontal="left"/>
    </xf>
    <xf numFmtId="0" fontId="8" fillId="2" borderId="43" xfId="3" applyFont="1" applyFill="1" applyBorder="1"/>
    <xf numFmtId="164" fontId="8" fillId="2" borderId="8" xfId="3" applyNumberFormat="1" applyFont="1" applyFill="1" applyBorder="1"/>
    <xf numFmtId="4" fontId="8" fillId="2" borderId="43" xfId="0" applyNumberFormat="1" applyFont="1" applyFill="1" applyBorder="1"/>
    <xf numFmtId="4" fontId="8" fillId="2" borderId="9" xfId="0" applyNumberFormat="1" applyFont="1" applyFill="1" applyBorder="1"/>
    <xf numFmtId="0" fontId="11" fillId="2" borderId="46" xfId="3" applyFont="1" applyFill="1" applyBorder="1"/>
    <xf numFmtId="164" fontId="11" fillId="2" borderId="32" xfId="3" applyNumberFormat="1" applyFont="1" applyFill="1" applyBorder="1"/>
    <xf numFmtId="0" fontId="16" fillId="2" borderId="4" xfId="3" applyFont="1" applyFill="1" applyBorder="1" applyAlignment="1">
      <alignment horizontal="center"/>
    </xf>
    <xf numFmtId="0" fontId="16" fillId="2" borderId="54" xfId="3" applyFont="1" applyFill="1" applyBorder="1" applyAlignment="1">
      <alignment horizontal="center"/>
    </xf>
    <xf numFmtId="0" fontId="16" fillId="2" borderId="2" xfId="3" applyFont="1" applyFill="1" applyBorder="1"/>
    <xf numFmtId="0" fontId="16" fillId="2" borderId="22" xfId="3" applyFont="1" applyFill="1" applyBorder="1" applyAlignment="1">
      <alignment horizontal="center"/>
    </xf>
    <xf numFmtId="49" fontId="16" fillId="2" borderId="5" xfId="3" applyNumberFormat="1" applyFont="1" applyFill="1" applyBorder="1" applyAlignment="1">
      <alignment horizontal="center"/>
    </xf>
    <xf numFmtId="0" fontId="16" fillId="2" borderId="7" xfId="3" applyFont="1" applyFill="1" applyBorder="1" applyAlignment="1">
      <alignment horizontal="center"/>
    </xf>
    <xf numFmtId="0" fontId="16" fillId="2" borderId="47" xfId="3" applyFont="1" applyFill="1" applyBorder="1" applyAlignment="1">
      <alignment horizontal="center"/>
    </xf>
    <xf numFmtId="0" fontId="16" fillId="2" borderId="8" xfId="3" applyFont="1" applyFill="1" applyBorder="1" applyAlignment="1">
      <alignment horizontal="center"/>
    </xf>
    <xf numFmtId="49" fontId="16" fillId="2" borderId="8" xfId="3" applyNumberFormat="1" applyFont="1" applyFill="1" applyBorder="1" applyAlignment="1">
      <alignment horizontal="center"/>
    </xf>
    <xf numFmtId="49" fontId="16" fillId="2" borderId="41" xfId="3" applyNumberFormat="1" applyFont="1" applyFill="1" applyBorder="1"/>
    <xf numFmtId="0" fontId="8" fillId="2" borderId="41" xfId="3" applyFont="1" applyFill="1" applyBorder="1"/>
    <xf numFmtId="0" fontId="13" fillId="2" borderId="41" xfId="0" applyFont="1" applyFill="1" applyBorder="1"/>
    <xf numFmtId="0" fontId="13" fillId="2" borderId="13" xfId="0" applyFont="1" applyFill="1" applyBorder="1"/>
    <xf numFmtId="0" fontId="16" fillId="2" borderId="20" xfId="3" applyFont="1" applyFill="1" applyBorder="1" applyAlignment="1">
      <alignment horizontal="right"/>
    </xf>
    <xf numFmtId="3" fontId="16" fillId="2" borderId="25" xfId="3" applyNumberFormat="1" applyFont="1" applyFill="1" applyBorder="1" applyAlignment="1">
      <alignment horizontal="right"/>
    </xf>
    <xf numFmtId="0" fontId="8" fillId="2" borderId="35" xfId="3" applyFont="1" applyFill="1" applyBorder="1"/>
    <xf numFmtId="0" fontId="8" fillId="0" borderId="27" xfId="0" applyFont="1" applyFill="1" applyBorder="1" applyAlignment="1">
      <alignment horizontal="justify" wrapText="1"/>
    </xf>
    <xf numFmtId="3" fontId="8" fillId="0" borderId="16" xfId="3" applyNumberFormat="1" applyFont="1" applyFill="1" applyBorder="1"/>
    <xf numFmtId="0" fontId="8" fillId="0" borderId="27" xfId="0" applyFont="1" applyFill="1" applyBorder="1" applyAlignment="1"/>
    <xf numFmtId="3" fontId="8" fillId="0" borderId="23" xfId="3" applyNumberFormat="1" applyFont="1" applyFill="1" applyBorder="1"/>
    <xf numFmtId="0" fontId="28" fillId="0" borderId="15" xfId="0" applyFont="1" applyFill="1" applyBorder="1"/>
    <xf numFmtId="3" fontId="8" fillId="0" borderId="11" xfId="3" applyNumberFormat="1" applyFont="1" applyFill="1" applyBorder="1"/>
    <xf numFmtId="0" fontId="8" fillId="2" borderId="14" xfId="3" applyFont="1" applyFill="1" applyBorder="1" applyAlignment="1"/>
    <xf numFmtId="0" fontId="28" fillId="0" borderId="27" xfId="0" applyFont="1" applyFill="1" applyBorder="1"/>
    <xf numFmtId="0" fontId="8" fillId="2" borderId="19" xfId="3" applyFont="1" applyFill="1" applyBorder="1" applyAlignment="1"/>
    <xf numFmtId="0" fontId="8" fillId="2" borderId="34" xfId="3" applyFont="1" applyFill="1" applyBorder="1"/>
    <xf numFmtId="164" fontId="8" fillId="2" borderId="34" xfId="3" applyNumberFormat="1" applyFont="1" applyFill="1" applyBorder="1"/>
    <xf numFmtId="0" fontId="13" fillId="2" borderId="34" xfId="0" applyFont="1" applyFill="1" applyBorder="1"/>
    <xf numFmtId="0" fontId="11" fillId="2" borderId="30" xfId="3" applyFont="1" applyFill="1" applyBorder="1"/>
    <xf numFmtId="0" fontId="23" fillId="2" borderId="44" xfId="3" applyFont="1" applyFill="1" applyBorder="1"/>
    <xf numFmtId="0" fontId="23" fillId="2" borderId="46" xfId="3" applyFont="1" applyFill="1" applyBorder="1"/>
    <xf numFmtId="0" fontId="11" fillId="0" borderId="0" xfId="1" applyFont="1"/>
    <xf numFmtId="0" fontId="8" fillId="0" borderId="0" xfId="1" applyFont="1"/>
    <xf numFmtId="3" fontId="8" fillId="0" borderId="0" xfId="1" applyNumberFormat="1" applyFont="1" applyAlignment="1">
      <alignment horizontal="right" vertical="center"/>
    </xf>
    <xf numFmtId="164" fontId="8" fillId="0" borderId="0" xfId="1" applyNumberFormat="1" applyFont="1"/>
    <xf numFmtId="4" fontId="8" fillId="0" borderId="0" xfId="1" applyNumberFormat="1" applyFont="1"/>
    <xf numFmtId="0" fontId="16" fillId="0" borderId="1" xfId="1" applyFont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16" fillId="0" borderId="2" xfId="1" applyFont="1" applyBorder="1"/>
    <xf numFmtId="4" fontId="16" fillId="0" borderId="2" xfId="1" applyNumberFormat="1" applyFont="1" applyFill="1" applyBorder="1" applyAlignment="1">
      <alignment horizontal="center"/>
    </xf>
    <xf numFmtId="4" fontId="16" fillId="0" borderId="3" xfId="1" applyNumberFormat="1" applyFont="1" applyFill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49" fontId="16" fillId="0" borderId="5" xfId="1" applyNumberFormat="1" applyFont="1" applyBorder="1" applyAlignment="1">
      <alignment horizontal="center"/>
    </xf>
    <xf numFmtId="4" fontId="16" fillId="0" borderId="5" xfId="1" applyNumberFormat="1" applyFont="1" applyFill="1" applyBorder="1" applyAlignment="1">
      <alignment horizontal="center"/>
    </xf>
    <xf numFmtId="4" fontId="16" fillId="0" borderId="6" xfId="1" applyNumberFormat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6" fillId="0" borderId="37" xfId="1" applyFont="1" applyBorder="1" applyAlignment="1">
      <alignment horizontal="center"/>
    </xf>
    <xf numFmtId="49" fontId="16" fillId="0" borderId="8" xfId="1" applyNumberFormat="1" applyFont="1" applyBorder="1" applyAlignment="1">
      <alignment horizontal="center"/>
    </xf>
    <xf numFmtId="4" fontId="16" fillId="0" borderId="8" xfId="1" applyNumberFormat="1" applyFont="1" applyFill="1" applyBorder="1" applyAlignment="1">
      <alignment horizontal="center"/>
    </xf>
    <xf numFmtId="4" fontId="16" fillId="0" borderId="9" xfId="1" applyNumberFormat="1" applyFont="1" applyFill="1" applyBorder="1" applyAlignment="1">
      <alignment horizontal="center"/>
    </xf>
    <xf numFmtId="0" fontId="11" fillId="0" borderId="38" xfId="1" applyFont="1" applyBorder="1" applyAlignment="1">
      <alignment horizontal="left"/>
    </xf>
    <xf numFmtId="0" fontId="8" fillId="0" borderId="55" xfId="1" applyFont="1" applyBorder="1" applyAlignment="1"/>
    <xf numFmtId="49" fontId="16" fillId="0" borderId="10" xfId="3" applyNumberFormat="1" applyFont="1" applyFill="1" applyBorder="1" applyAlignment="1">
      <alignment horizontal="center"/>
    </xf>
    <xf numFmtId="0" fontId="16" fillId="0" borderId="21" xfId="3" applyFont="1" applyFill="1" applyBorder="1"/>
    <xf numFmtId="49" fontId="11" fillId="0" borderId="25" xfId="3" applyNumberFormat="1" applyFont="1" applyFill="1" applyBorder="1"/>
    <xf numFmtId="49" fontId="8" fillId="0" borderId="19" xfId="3" applyNumberFormat="1" applyFont="1" applyFill="1" applyBorder="1" applyAlignment="1">
      <alignment horizontal="center"/>
    </xf>
    <xf numFmtId="49" fontId="8" fillId="0" borderId="28" xfId="3" applyNumberFormat="1" applyFont="1" applyFill="1" applyBorder="1" applyAlignment="1">
      <alignment horizontal="center"/>
    </xf>
    <xf numFmtId="0" fontId="16" fillId="0" borderId="15" xfId="3" applyFont="1" applyFill="1" applyBorder="1" applyAlignment="1">
      <alignment horizontal="left"/>
    </xf>
    <xf numFmtId="49" fontId="8" fillId="0" borderId="14" xfId="3" applyNumberFormat="1" applyFont="1" applyFill="1" applyBorder="1" applyAlignment="1">
      <alignment horizontal="center"/>
    </xf>
    <xf numFmtId="49" fontId="8" fillId="0" borderId="24" xfId="3" applyNumberFormat="1" applyFont="1" applyFill="1" applyBorder="1" applyAlignment="1">
      <alignment horizontal="center"/>
    </xf>
    <xf numFmtId="0" fontId="8" fillId="0" borderId="27" xfId="3" applyNumberFormat="1" applyFont="1" applyFill="1" applyBorder="1" applyAlignment="1">
      <alignment horizontal="left" shrinkToFit="1"/>
    </xf>
    <xf numFmtId="0" fontId="9" fillId="0" borderId="27" xfId="3" applyNumberFormat="1" applyFont="1" applyFill="1" applyBorder="1" applyAlignment="1">
      <alignment horizontal="left" shrinkToFit="1"/>
    </xf>
    <xf numFmtId="4" fontId="9" fillId="0" borderId="21" xfId="0" applyNumberFormat="1" applyFont="1" applyFill="1" applyBorder="1"/>
    <xf numFmtId="4" fontId="9" fillId="0" borderId="53" xfId="0" applyNumberFormat="1" applyFont="1" applyFill="1" applyBorder="1"/>
    <xf numFmtId="49" fontId="9" fillId="0" borderId="14" xfId="3" applyNumberFormat="1" applyFont="1" applyFill="1" applyBorder="1" applyAlignment="1">
      <alignment horizontal="center"/>
    </xf>
    <xf numFmtId="49" fontId="9" fillId="0" borderId="24" xfId="3" applyNumberFormat="1" applyFont="1" applyFill="1" applyBorder="1" applyAlignment="1">
      <alignment horizontal="center"/>
    </xf>
    <xf numFmtId="0" fontId="9" fillId="0" borderId="25" xfId="3" applyFont="1" applyFill="1" applyBorder="1"/>
    <xf numFmtId="0" fontId="8" fillId="0" borderId="27" xfId="3" applyNumberFormat="1" applyFont="1" applyFill="1" applyBorder="1" applyAlignment="1">
      <alignment horizontal="left"/>
    </xf>
    <xf numFmtId="49" fontId="8" fillId="0" borderId="27" xfId="3" applyNumberFormat="1" applyFont="1" applyFill="1" applyBorder="1" applyAlignment="1">
      <alignment horizontal="left"/>
    </xf>
    <xf numFmtId="3" fontId="9" fillId="0" borderId="17" xfId="3" applyNumberFormat="1" applyFont="1" applyFill="1" applyBorder="1"/>
    <xf numFmtId="4" fontId="9" fillId="0" borderId="27" xfId="0" applyNumberFormat="1" applyFont="1" applyFill="1" applyBorder="1"/>
    <xf numFmtId="4" fontId="9" fillId="0" borderId="26" xfId="0" applyNumberFormat="1" applyFont="1" applyFill="1" applyBorder="1"/>
    <xf numFmtId="49" fontId="8" fillId="0" borderId="60" xfId="3" applyNumberFormat="1" applyFont="1" applyFill="1" applyBorder="1" applyAlignment="1">
      <alignment horizontal="center"/>
    </xf>
    <xf numFmtId="49" fontId="8" fillId="0" borderId="25" xfId="3" applyNumberFormat="1" applyFont="1" applyFill="1" applyBorder="1" applyAlignment="1">
      <alignment horizontal="center"/>
    </xf>
    <xf numFmtId="4" fontId="9" fillId="0" borderId="29" xfId="0" applyNumberFormat="1" applyFont="1" applyFill="1" applyBorder="1"/>
    <xf numFmtId="4" fontId="9" fillId="0" borderId="6" xfId="0" applyNumberFormat="1" applyFont="1" applyFill="1" applyBorder="1"/>
    <xf numFmtId="49" fontId="8" fillId="0" borderId="57" xfId="3" applyNumberFormat="1" applyFont="1" applyFill="1" applyBorder="1" applyAlignment="1">
      <alignment horizontal="center"/>
    </xf>
    <xf numFmtId="0" fontId="8" fillId="0" borderId="25" xfId="3" applyNumberFormat="1" applyFont="1" applyFill="1" applyBorder="1" applyAlignment="1">
      <alignment horizontal="left"/>
    </xf>
    <xf numFmtId="4" fontId="8" fillId="0" borderId="25" xfId="0" applyNumberFormat="1" applyFont="1" applyFill="1" applyBorder="1"/>
    <xf numFmtId="4" fontId="8" fillId="0" borderId="26" xfId="0" applyNumberFormat="1" applyFont="1" applyFill="1" applyBorder="1"/>
    <xf numFmtId="4" fontId="9" fillId="0" borderId="25" xfId="0" applyNumberFormat="1" applyFont="1" applyFill="1" applyBorder="1"/>
    <xf numFmtId="49" fontId="8" fillId="0" borderId="65" xfId="3" applyNumberFormat="1" applyFont="1" applyFill="1" applyBorder="1" applyAlignment="1">
      <alignment horizontal="center"/>
    </xf>
    <xf numFmtId="49" fontId="8" fillId="0" borderId="48" xfId="3" applyNumberFormat="1" applyFont="1" applyFill="1" applyBorder="1" applyAlignment="1">
      <alignment horizontal="center"/>
    </xf>
    <xf numFmtId="0" fontId="8" fillId="0" borderId="49" xfId="3" applyNumberFormat="1" applyFont="1" applyFill="1" applyBorder="1" applyAlignment="1">
      <alignment horizontal="left"/>
    </xf>
    <xf numFmtId="3" fontId="9" fillId="0" borderId="48" xfId="3" applyNumberFormat="1" applyFont="1" applyFill="1" applyBorder="1"/>
    <xf numFmtId="4" fontId="9" fillId="0" borderId="48" xfId="0" applyNumberFormat="1" applyFont="1" applyFill="1" applyBorder="1"/>
    <xf numFmtId="4" fontId="9" fillId="0" borderId="50" xfId="0" applyNumberFormat="1" applyFont="1" applyFill="1" applyBorder="1"/>
    <xf numFmtId="49" fontId="8" fillId="0" borderId="0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left"/>
    </xf>
    <xf numFmtId="164" fontId="8" fillId="0" borderId="0" xfId="3" applyNumberFormat="1" applyFont="1" applyFill="1" applyBorder="1"/>
    <xf numFmtId="4" fontId="8" fillId="0" borderId="0" xfId="0" applyNumberFormat="1" applyFont="1" applyFill="1" applyBorder="1"/>
    <xf numFmtId="0" fontId="13" fillId="0" borderId="0" xfId="0" applyFont="1" applyFill="1"/>
    <xf numFmtId="49" fontId="8" fillId="0" borderId="0" xfId="1" applyNumberFormat="1" applyFont="1" applyBorder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9" fillId="0" borderId="0" xfId="1" applyFont="1" applyFill="1" applyBorder="1"/>
    <xf numFmtId="3" fontId="8" fillId="0" borderId="0" xfId="1" applyNumberFormat="1" applyFont="1" applyFill="1" applyAlignment="1">
      <alignment horizontal="right" vertical="center"/>
    </xf>
    <xf numFmtId="164" fontId="8" fillId="0" borderId="0" xfId="1" applyNumberFormat="1" applyFont="1" applyFill="1"/>
    <xf numFmtId="4" fontId="8" fillId="0" borderId="0" xfId="1" applyNumberFormat="1" applyFont="1" applyFill="1"/>
    <xf numFmtId="0" fontId="16" fillId="0" borderId="1" xfId="1" applyFont="1" applyFill="1" applyBorder="1" applyAlignment="1">
      <alignment horizontal="center"/>
    </xf>
    <xf numFmtId="0" fontId="16" fillId="0" borderId="34" xfId="1" applyFont="1" applyFill="1" applyBorder="1" applyAlignment="1">
      <alignment horizontal="center"/>
    </xf>
    <xf numFmtId="0" fontId="16" fillId="0" borderId="2" xfId="1" applyFont="1" applyFill="1" applyBorder="1" applyAlignment="1">
      <alignment horizontal="center"/>
    </xf>
    <xf numFmtId="0" fontId="16" fillId="0" borderId="2" xfId="1" applyFont="1" applyFill="1" applyBorder="1"/>
    <xf numFmtId="0" fontId="16" fillId="0" borderId="4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49" fontId="16" fillId="0" borderId="5" xfId="1" applyNumberFormat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16" fillId="0" borderId="47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49" fontId="16" fillId="0" borderId="8" xfId="1" applyNumberFormat="1" applyFont="1" applyFill="1" applyBorder="1" applyAlignment="1">
      <alignment horizontal="center"/>
    </xf>
    <xf numFmtId="0" fontId="8" fillId="0" borderId="10" xfId="3" applyFont="1" applyFill="1" applyBorder="1" applyAlignment="1">
      <alignment horizontal="center"/>
    </xf>
    <xf numFmtId="0" fontId="8" fillId="0" borderId="12" xfId="3" applyFont="1" applyFill="1" applyBorder="1" applyAlignment="1" applyProtection="1">
      <alignment horizontal="center"/>
      <protection locked="0"/>
    </xf>
    <xf numFmtId="3" fontId="21" fillId="0" borderId="21" xfId="3" applyNumberFormat="1" applyFont="1" applyFill="1" applyBorder="1"/>
    <xf numFmtId="4" fontId="21" fillId="0" borderId="12" xfId="1" applyNumberFormat="1" applyFont="1" applyFill="1" applyBorder="1" applyAlignment="1">
      <alignment vertical="center"/>
    </xf>
    <xf numFmtId="4" fontId="21" fillId="0" borderId="53" xfId="1" applyNumberFormat="1" applyFont="1" applyFill="1" applyBorder="1" applyAlignment="1">
      <alignment vertical="center"/>
    </xf>
    <xf numFmtId="0" fontId="8" fillId="0" borderId="14" xfId="3" applyFont="1" applyFill="1" applyBorder="1" applyAlignment="1">
      <alignment horizontal="center"/>
    </xf>
    <xf numFmtId="3" fontId="8" fillId="0" borderId="27" xfId="0" applyNumberFormat="1" applyFont="1" applyFill="1" applyBorder="1" applyAlignment="1">
      <alignment horizontal="right"/>
    </xf>
    <xf numFmtId="4" fontId="8" fillId="0" borderId="12" xfId="1" applyNumberFormat="1" applyFont="1" applyFill="1" applyBorder="1" applyAlignment="1">
      <alignment vertical="center"/>
    </xf>
    <xf numFmtId="4" fontId="8" fillId="0" borderId="53" xfId="1" applyNumberFormat="1" applyFont="1" applyFill="1" applyBorder="1" applyAlignment="1">
      <alignment vertical="center"/>
    </xf>
    <xf numFmtId="3" fontId="9" fillId="0" borderId="27" xfId="0" applyNumberFormat="1" applyFont="1" applyFill="1" applyBorder="1" applyAlignment="1">
      <alignment horizontal="right"/>
    </xf>
    <xf numFmtId="4" fontId="9" fillId="0" borderId="42" xfId="0" applyNumberFormat="1" applyFont="1" applyFill="1" applyBorder="1"/>
    <xf numFmtId="4" fontId="9" fillId="0" borderId="12" xfId="1" applyNumberFormat="1" applyFont="1" applyFill="1" applyBorder="1" applyAlignment="1">
      <alignment vertical="center"/>
    </xf>
    <xf numFmtId="4" fontId="9" fillId="0" borderId="53" xfId="1" applyNumberFormat="1" applyFont="1" applyFill="1" applyBorder="1" applyAlignment="1">
      <alignment vertical="center"/>
    </xf>
    <xf numFmtId="0" fontId="8" fillId="2" borderId="14" xfId="3" applyFont="1" applyFill="1" applyBorder="1" applyAlignment="1">
      <alignment horizontal="center"/>
    </xf>
    <xf numFmtId="0" fontId="9" fillId="0" borderId="14" xfId="3" applyFont="1" applyFill="1" applyBorder="1" applyAlignment="1">
      <alignment horizontal="center"/>
    </xf>
    <xf numFmtId="49" fontId="9" fillId="0" borderId="24" xfId="3" applyNumberFormat="1" applyFont="1" applyFill="1" applyBorder="1" applyAlignment="1" applyProtection="1">
      <alignment horizontal="center"/>
      <protection locked="0"/>
    </xf>
    <xf numFmtId="0" fontId="9" fillId="2" borderId="14" xfId="3" applyFont="1" applyFill="1" applyBorder="1" applyAlignment="1">
      <alignment horizontal="center"/>
    </xf>
    <xf numFmtId="0" fontId="9" fillId="2" borderId="61" xfId="3" applyFont="1" applyFill="1" applyBorder="1" applyAlignment="1">
      <alignment horizontal="center"/>
    </xf>
    <xf numFmtId="49" fontId="9" fillId="0" borderId="56" xfId="3" applyNumberFormat="1" applyFont="1" applyFill="1" applyBorder="1" applyAlignment="1" applyProtection="1">
      <alignment horizontal="center"/>
      <protection locked="0"/>
    </xf>
    <xf numFmtId="0" fontId="9" fillId="0" borderId="48" xfId="3" applyFont="1" applyFill="1" applyBorder="1"/>
    <xf numFmtId="3" fontId="9" fillId="0" borderId="49" xfId="0" applyNumberFormat="1" applyFont="1" applyFill="1" applyBorder="1" applyAlignment="1">
      <alignment horizontal="right"/>
    </xf>
    <xf numFmtId="4" fontId="9" fillId="0" borderId="56" xfId="1" applyNumberFormat="1" applyFont="1" applyFill="1" applyBorder="1" applyAlignment="1">
      <alignment vertical="center"/>
    </xf>
    <xf numFmtId="4" fontId="9" fillId="0" borderId="50" xfId="1" applyNumberFormat="1" applyFont="1" applyFill="1" applyBorder="1" applyAlignment="1">
      <alignment vertical="center"/>
    </xf>
    <xf numFmtId="0" fontId="9" fillId="2" borderId="0" xfId="3" applyFont="1" applyFill="1" applyBorder="1" applyAlignment="1">
      <alignment horizontal="center"/>
    </xf>
    <xf numFmtId="49" fontId="9" fillId="0" borderId="0" xfId="3" applyNumberFormat="1" applyFont="1" applyFill="1" applyBorder="1" applyAlignment="1" applyProtection="1">
      <alignment horizontal="center"/>
      <protection locked="0"/>
    </xf>
    <xf numFmtId="0" fontId="9" fillId="0" borderId="0" xfId="3" applyFont="1" applyFill="1" applyBorder="1"/>
    <xf numFmtId="3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4" fontId="9" fillId="0" borderId="0" xfId="1" applyNumberFormat="1" applyFont="1" applyFill="1" applyBorder="1" applyAlignment="1">
      <alignment vertical="center"/>
    </xf>
    <xf numFmtId="0" fontId="9" fillId="0" borderId="37" xfId="3" applyFont="1" applyFill="1" applyBorder="1" applyAlignment="1">
      <alignment horizontal="center"/>
    </xf>
    <xf numFmtId="49" fontId="9" fillId="0" borderId="37" xfId="3" applyNumberFormat="1" applyFont="1" applyFill="1" applyBorder="1" applyAlignment="1" applyProtection="1">
      <alignment horizontal="center"/>
      <protection locked="0"/>
    </xf>
    <xf numFmtId="0" fontId="8" fillId="0" borderId="37" xfId="3" applyNumberFormat="1" applyFont="1" applyFill="1" applyBorder="1" applyAlignment="1">
      <alignment horizontal="left"/>
    </xf>
    <xf numFmtId="0" fontId="9" fillId="0" borderId="37" xfId="3" applyFont="1" applyFill="1" applyBorder="1"/>
    <xf numFmtId="3" fontId="9" fillId="0" borderId="37" xfId="0" applyNumberFormat="1" applyFont="1" applyFill="1" applyBorder="1" applyAlignment="1">
      <alignment horizontal="right"/>
    </xf>
    <xf numFmtId="164" fontId="9" fillId="0" borderId="37" xfId="0" applyNumberFormat="1" applyFont="1" applyFill="1" applyBorder="1" applyAlignment="1">
      <alignment horizontal="right"/>
    </xf>
    <xf numFmtId="4" fontId="9" fillId="0" borderId="37" xfId="1" applyNumberFormat="1" applyFont="1" applyFill="1" applyBorder="1" applyAlignment="1">
      <alignment vertical="center"/>
    </xf>
    <xf numFmtId="0" fontId="16" fillId="0" borderId="29" xfId="0" applyFont="1" applyFill="1" applyBorder="1" applyAlignment="1">
      <alignment horizontal="center"/>
    </xf>
    <xf numFmtId="4" fontId="16" fillId="0" borderId="22" xfId="1" applyNumberFormat="1" applyFont="1" applyFill="1" applyBorder="1" applyAlignment="1">
      <alignment horizontal="center"/>
    </xf>
    <xf numFmtId="3" fontId="9" fillId="2" borderId="27" xfId="0" applyNumberFormat="1" applyFont="1" applyFill="1" applyBorder="1" applyAlignment="1">
      <alignment horizontal="right"/>
    </xf>
    <xf numFmtId="0" fontId="16" fillId="0" borderId="19" xfId="3" applyFont="1" applyFill="1" applyBorder="1" applyAlignment="1">
      <alignment horizontal="center"/>
    </xf>
    <xf numFmtId="4" fontId="16" fillId="0" borderId="15" xfId="0" applyNumberFormat="1" applyFont="1" applyFill="1" applyBorder="1"/>
    <xf numFmtId="4" fontId="16" fillId="0" borderId="42" xfId="0" applyNumberFormat="1" applyFont="1" applyFill="1" applyBorder="1"/>
    <xf numFmtId="0" fontId="13" fillId="0" borderId="20" xfId="0" applyFont="1" applyFill="1" applyBorder="1"/>
    <xf numFmtId="0" fontId="16" fillId="0" borderId="10" xfId="3" applyFont="1" applyFill="1" applyBorder="1" applyAlignment="1">
      <alignment horizontal="center"/>
    </xf>
    <xf numFmtId="49" fontId="16" fillId="0" borderId="19" xfId="3" applyNumberFormat="1" applyFont="1" applyFill="1" applyBorder="1" applyAlignment="1">
      <alignment horizontal="center"/>
    </xf>
    <xf numFmtId="0" fontId="13" fillId="0" borderId="17" xfId="0" applyFont="1" applyFill="1" applyBorder="1"/>
    <xf numFmtId="0" fontId="13" fillId="0" borderId="42" xfId="0" applyFont="1" applyBorder="1"/>
    <xf numFmtId="49" fontId="16" fillId="0" borderId="4" xfId="3" applyNumberFormat="1" applyFont="1" applyFill="1" applyBorder="1" applyAlignment="1">
      <alignment horizontal="center"/>
    </xf>
    <xf numFmtId="4" fontId="16" fillId="0" borderId="29" xfId="0" applyNumberFormat="1" applyFont="1" applyFill="1" applyBorder="1"/>
    <xf numFmtId="4" fontId="16" fillId="0" borderId="6" xfId="0" applyNumberFormat="1" applyFont="1" applyFill="1" applyBorder="1"/>
    <xf numFmtId="4" fontId="16" fillId="0" borderId="26" xfId="0" applyNumberFormat="1" applyFont="1" applyFill="1" applyBorder="1"/>
    <xf numFmtId="4" fontId="16" fillId="0" borderId="12" xfId="1" applyNumberFormat="1" applyFont="1" applyFill="1" applyBorder="1" applyAlignment="1">
      <alignment vertical="center"/>
    </xf>
    <xf numFmtId="4" fontId="8" fillId="0" borderId="42" xfId="0" applyNumberFormat="1" applyFont="1" applyFill="1" applyBorder="1"/>
    <xf numFmtId="0" fontId="8" fillId="2" borderId="25" xfId="3" applyFont="1" applyFill="1" applyBorder="1" applyAlignment="1">
      <alignment horizontal="left"/>
    </xf>
    <xf numFmtId="49" fontId="16" fillId="2" borderId="57" xfId="3" applyNumberFormat="1" applyFont="1" applyFill="1" applyBorder="1" applyAlignment="1">
      <alignment horizontal="center"/>
    </xf>
    <xf numFmtId="0" fontId="13" fillId="2" borderId="21" xfId="0" applyFont="1" applyFill="1" applyBorder="1"/>
    <xf numFmtId="0" fontId="13" fillId="2" borderId="53" xfId="0" applyFont="1" applyFill="1" applyBorder="1"/>
    <xf numFmtId="0" fontId="11" fillId="0" borderId="44" xfId="3" applyFont="1" applyFill="1" applyBorder="1"/>
    <xf numFmtId="3" fontId="11" fillId="0" borderId="46" xfId="3" applyNumberFormat="1" applyFont="1" applyFill="1" applyBorder="1"/>
    <xf numFmtId="164" fontId="11" fillId="0" borderId="46" xfId="3" applyNumberFormat="1" applyFont="1" applyFill="1" applyBorder="1"/>
    <xf numFmtId="4" fontId="11" fillId="0" borderId="46" xfId="0" applyNumberFormat="1" applyFont="1" applyFill="1" applyBorder="1"/>
    <xf numFmtId="0" fontId="11" fillId="0" borderId="0" xfId="3" applyFont="1" applyFill="1" applyBorder="1" applyAlignment="1"/>
    <xf numFmtId="0" fontId="11" fillId="0" borderId="0" xfId="3" applyFont="1" applyFill="1" applyBorder="1"/>
    <xf numFmtId="3" fontId="11" fillId="0" borderId="0" xfId="3" applyNumberFormat="1" applyFont="1" applyFill="1" applyBorder="1"/>
    <xf numFmtId="164" fontId="11" fillId="0" borderId="0" xfId="3" applyNumberFormat="1" applyFont="1" applyFill="1" applyBorder="1"/>
    <xf numFmtId="4" fontId="11" fillId="0" borderId="0" xfId="0" applyNumberFormat="1" applyFont="1" applyFill="1" applyBorder="1"/>
    <xf numFmtId="0" fontId="30" fillId="0" borderId="0" xfId="0" applyFont="1"/>
    <xf numFmtId="49" fontId="24" fillId="0" borderId="0" xfId="1" applyNumberFormat="1" applyFont="1" applyFill="1" applyBorder="1" applyAlignment="1">
      <alignment horizontal="center"/>
    </xf>
    <xf numFmtId="49" fontId="24" fillId="0" borderId="0" xfId="1" applyNumberFormat="1" applyFont="1" applyFill="1" applyBorder="1" applyAlignment="1" applyProtection="1">
      <alignment horizontal="center" vertical="top"/>
      <protection locked="0"/>
    </xf>
    <xf numFmtId="49" fontId="24" fillId="0" borderId="0" xfId="1" applyNumberFormat="1" applyFont="1" applyFill="1" applyBorder="1" applyAlignment="1">
      <alignment vertical="top" wrapText="1"/>
    </xf>
    <xf numFmtId="0" fontId="24" fillId="0" borderId="0" xfId="1" applyFont="1" applyFill="1" applyBorder="1" applyAlignment="1">
      <alignment horizontal="left" vertical="top" wrapText="1"/>
    </xf>
    <xf numFmtId="3" fontId="24" fillId="0" borderId="0" xfId="1" applyNumberFormat="1" applyFont="1" applyFill="1" applyBorder="1" applyAlignment="1">
      <alignment vertical="top"/>
    </xf>
    <xf numFmtId="164" fontId="24" fillId="0" borderId="0" xfId="1" applyNumberFormat="1" applyFont="1" applyFill="1" applyBorder="1" applyAlignment="1">
      <alignment vertical="top"/>
    </xf>
    <xf numFmtId="4" fontId="24" fillId="0" borderId="0" xfId="1" applyNumberFormat="1" applyFont="1" applyFill="1" applyBorder="1" applyAlignment="1">
      <alignment horizontal="right" vertical="top"/>
    </xf>
    <xf numFmtId="49" fontId="16" fillId="0" borderId="41" xfId="3" applyNumberFormat="1" applyFont="1" applyFill="1" applyBorder="1"/>
    <xf numFmtId="0" fontId="8" fillId="0" borderId="63" xfId="3" applyFont="1" applyBorder="1"/>
    <xf numFmtId="49" fontId="16" fillId="0" borderId="58" xfId="3" applyNumberFormat="1" applyFont="1" applyFill="1" applyBorder="1" applyAlignment="1">
      <alignment horizontal="center" vertical="center"/>
    </xf>
    <xf numFmtId="0" fontId="16" fillId="0" borderId="25" xfId="3" applyFont="1" applyFill="1" applyBorder="1" applyAlignment="1">
      <alignment horizontal="left" vertical="center"/>
    </xf>
    <xf numFmtId="0" fontId="11" fillId="0" borderId="12" xfId="3" applyFont="1" applyFill="1" applyBorder="1" applyAlignment="1">
      <alignment horizontal="left" vertical="center"/>
    </xf>
    <xf numFmtId="49" fontId="16" fillId="0" borderId="20" xfId="3" applyNumberFormat="1" applyFont="1" applyFill="1" applyBorder="1"/>
    <xf numFmtId="0" fontId="11" fillId="0" borderId="58" xfId="3" applyFont="1" applyFill="1" applyBorder="1" applyAlignment="1">
      <alignment horizontal="left" vertical="center"/>
    </xf>
    <xf numFmtId="0" fontId="11" fillId="0" borderId="25" xfId="3" applyFont="1" applyFill="1" applyBorder="1" applyAlignment="1">
      <alignment horizontal="left" vertical="center"/>
    </xf>
    <xf numFmtId="0" fontId="31" fillId="0" borderId="25" xfId="0" applyFont="1" applyFill="1" applyBorder="1" applyAlignment="1">
      <alignment horizontal="left" vertical="center" wrapText="1"/>
    </xf>
    <xf numFmtId="49" fontId="8" fillId="0" borderId="20" xfId="3" applyNumberFormat="1" applyFont="1" applyFill="1" applyBorder="1"/>
    <xf numFmtId="0" fontId="31" fillId="0" borderId="24" xfId="0" applyFont="1" applyFill="1" applyBorder="1" applyAlignment="1">
      <alignment horizontal="left" vertical="center" wrapText="1"/>
    </xf>
    <xf numFmtId="0" fontId="16" fillId="2" borderId="22" xfId="3" applyFont="1" applyFill="1" applyBorder="1" applyAlignment="1">
      <alignment horizontal="left"/>
    </xf>
    <xf numFmtId="0" fontId="11" fillId="0" borderId="27" xfId="3" applyFont="1" applyFill="1" applyBorder="1" applyAlignment="1">
      <alignment horizontal="left" vertical="center"/>
    </xf>
    <xf numFmtId="0" fontId="16" fillId="0" borderId="20" xfId="3" applyFont="1" applyFill="1" applyBorder="1" applyAlignment="1">
      <alignment horizontal="right"/>
    </xf>
    <xf numFmtId="0" fontId="8" fillId="0" borderId="35" xfId="3" applyFont="1" applyFill="1" applyBorder="1"/>
    <xf numFmtId="0" fontId="31" fillId="0" borderId="5" xfId="0" applyFont="1" applyFill="1" applyBorder="1" applyAlignment="1">
      <alignment horizontal="left" vertical="center" wrapText="1"/>
    </xf>
    <xf numFmtId="4" fontId="8" fillId="0" borderId="27" xfId="0" applyNumberFormat="1" applyFont="1" applyFill="1" applyBorder="1"/>
    <xf numFmtId="0" fontId="31" fillId="0" borderId="8" xfId="0" applyFont="1" applyFill="1" applyBorder="1" applyAlignment="1">
      <alignment horizontal="left" vertical="center" wrapText="1"/>
    </xf>
    <xf numFmtId="4" fontId="8" fillId="0" borderId="8" xfId="0" applyNumberFormat="1" applyFont="1" applyFill="1" applyBorder="1"/>
    <xf numFmtId="4" fontId="8" fillId="0" borderId="9" xfId="0" applyNumberFormat="1" applyFont="1" applyFill="1" applyBorder="1"/>
    <xf numFmtId="0" fontId="31" fillId="0" borderId="0" xfId="0" applyFont="1" applyFill="1" applyBorder="1" applyAlignment="1">
      <alignment horizontal="left" vertical="center" wrapText="1"/>
    </xf>
    <xf numFmtId="49" fontId="16" fillId="0" borderId="39" xfId="3" applyNumberFormat="1" applyFont="1" applyFill="1" applyBorder="1"/>
    <xf numFmtId="0" fontId="8" fillId="0" borderId="39" xfId="3" applyFont="1" applyBorder="1"/>
    <xf numFmtId="0" fontId="13" fillId="0" borderId="55" xfId="0" applyFont="1" applyBorder="1"/>
    <xf numFmtId="49" fontId="32" fillId="0" borderId="19" xfId="3" applyNumberFormat="1" applyFont="1" applyFill="1" applyBorder="1" applyAlignment="1">
      <alignment horizontal="center"/>
    </xf>
    <xf numFmtId="49" fontId="32" fillId="0" borderId="15" xfId="3" applyNumberFormat="1" applyFont="1" applyFill="1" applyBorder="1" applyAlignment="1">
      <alignment horizontal="left"/>
    </xf>
    <xf numFmtId="0" fontId="8" fillId="0" borderId="25" xfId="0" applyFont="1" applyFill="1" applyBorder="1" applyAlignment="1">
      <alignment vertical="top" wrapText="1"/>
    </xf>
    <xf numFmtId="49" fontId="16" fillId="0" borderId="15" xfId="3" applyNumberFormat="1" applyFont="1" applyFill="1" applyBorder="1" applyAlignment="1">
      <alignment horizontal="left"/>
    </xf>
    <xf numFmtId="0" fontId="8" fillId="0" borderId="25" xfId="0" applyFont="1" applyFill="1" applyBorder="1" applyAlignment="1">
      <alignment horizontal="left" vertical="center" wrapText="1"/>
    </xf>
    <xf numFmtId="0" fontId="8" fillId="0" borderId="19" xfId="3" applyFont="1" applyFill="1" applyBorder="1" applyAlignment="1"/>
    <xf numFmtId="49" fontId="8" fillId="0" borderId="17" xfId="3" applyNumberFormat="1" applyFont="1" applyFill="1" applyBorder="1" applyAlignment="1">
      <alignment horizontal="center"/>
    </xf>
    <xf numFmtId="0" fontId="8" fillId="0" borderId="61" xfId="3" applyFont="1" applyFill="1" applyBorder="1" applyAlignment="1"/>
    <xf numFmtId="0" fontId="8" fillId="0" borderId="48" xfId="0" applyFont="1" applyFill="1" applyBorder="1" applyAlignment="1">
      <alignment horizontal="left" vertical="center" wrapText="1"/>
    </xf>
    <xf numFmtId="3" fontId="8" fillId="2" borderId="49" xfId="3" applyNumberFormat="1" applyFont="1" applyFill="1" applyBorder="1"/>
    <xf numFmtId="4" fontId="8" fillId="0" borderId="49" xfId="0" applyNumberFormat="1" applyFont="1" applyFill="1" applyBorder="1"/>
    <xf numFmtId="4" fontId="8" fillId="0" borderId="50" xfId="0" applyNumberFormat="1" applyFont="1" applyFill="1" applyBorder="1"/>
    <xf numFmtId="0" fontId="8" fillId="0" borderId="0" xfId="3" applyFont="1" applyFill="1" applyBorder="1" applyAlignment="1"/>
    <xf numFmtId="0" fontId="8" fillId="0" borderId="0" xfId="0" applyFont="1" applyFill="1" applyBorder="1" applyAlignment="1">
      <alignment horizontal="left" vertical="center" wrapText="1"/>
    </xf>
    <xf numFmtId="3" fontId="8" fillId="2" borderId="0" xfId="3" applyNumberFormat="1" applyFont="1" applyFill="1" applyBorder="1"/>
    <xf numFmtId="164" fontId="8" fillId="2" borderId="0" xfId="3" applyNumberFormat="1" applyFont="1" applyFill="1" applyBorder="1"/>
    <xf numFmtId="0" fontId="8" fillId="0" borderId="17" xfId="0" applyFont="1" applyFill="1" applyBorder="1" applyAlignment="1">
      <alignment horizontal="left" vertical="center" wrapText="1"/>
    </xf>
    <xf numFmtId="3" fontId="8" fillId="2" borderId="15" xfId="3" applyNumberFormat="1" applyFont="1" applyFill="1" applyBorder="1"/>
    <xf numFmtId="0" fontId="8" fillId="0" borderId="14" xfId="3" applyFont="1" applyFill="1" applyBorder="1" applyAlignment="1"/>
    <xf numFmtId="0" fontId="8" fillId="0" borderId="4" xfId="3" applyFont="1" applyFill="1" applyBorder="1" applyAlignment="1"/>
    <xf numFmtId="49" fontId="8" fillId="0" borderId="5" xfId="3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left" vertical="center" wrapText="1"/>
    </xf>
    <xf numFmtId="4" fontId="8" fillId="0" borderId="20" xfId="0" applyNumberFormat="1" applyFont="1" applyFill="1" applyBorder="1"/>
    <xf numFmtId="3" fontId="16" fillId="2" borderId="20" xfId="3" applyNumberFormat="1" applyFont="1" applyFill="1" applyBorder="1"/>
    <xf numFmtId="0" fontId="8" fillId="0" borderId="25" xfId="0" applyFont="1" applyFill="1" applyBorder="1" applyAlignment="1">
      <alignment horizontal="justify" wrapText="1"/>
    </xf>
    <xf numFmtId="3" fontId="8" fillId="2" borderId="20" xfId="3" applyNumberFormat="1" applyFont="1" applyFill="1" applyBorder="1"/>
    <xf numFmtId="0" fontId="8" fillId="0" borderId="20" xfId="0" applyFont="1" applyFill="1" applyBorder="1" applyAlignment="1">
      <alignment horizontal="justify" wrapText="1"/>
    </xf>
    <xf numFmtId="0" fontId="8" fillId="0" borderId="0" xfId="3" applyFont="1"/>
    <xf numFmtId="164" fontId="8" fillId="0" borderId="0" xfId="3" applyNumberFormat="1" applyFont="1"/>
    <xf numFmtId="0" fontId="11" fillId="0" borderId="30" xfId="3" applyFont="1" applyBorder="1" applyAlignment="1">
      <alignment horizontal="left" vertical="center"/>
    </xf>
    <xf numFmtId="164" fontId="11" fillId="0" borderId="46" xfId="3" applyNumberFormat="1" applyFont="1" applyBorder="1" applyAlignment="1">
      <alignment horizontal="right" vertical="center"/>
    </xf>
    <xf numFmtId="0" fontId="11" fillId="0" borderId="0" xfId="1" applyFont="1" applyBorder="1"/>
    <xf numFmtId="4" fontId="13" fillId="0" borderId="0" xfId="0" applyNumberFormat="1" applyFont="1"/>
    <xf numFmtId="0" fontId="16" fillId="0" borderId="3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49" fontId="16" fillId="0" borderId="8" xfId="0" applyNumberFormat="1" applyFont="1" applyBorder="1" applyAlignment="1">
      <alignment horizontal="center"/>
    </xf>
    <xf numFmtId="0" fontId="11" fillId="0" borderId="38" xfId="0" applyFont="1" applyBorder="1"/>
    <xf numFmtId="0" fontId="11" fillId="0" borderId="5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49" fontId="11" fillId="0" borderId="41" xfId="0" applyNumberFormat="1" applyFont="1" applyBorder="1"/>
    <xf numFmtId="0" fontId="16" fillId="0" borderId="24" xfId="3" applyFont="1" applyFill="1" applyBorder="1" applyAlignment="1">
      <alignment horizontal="left"/>
    </xf>
    <xf numFmtId="0" fontId="8" fillId="0" borderId="17" xfId="3" applyFont="1" applyFill="1" applyBorder="1" applyAlignment="1">
      <alignment horizontal="left"/>
    </xf>
    <xf numFmtId="0" fontId="21" fillId="0" borderId="25" xfId="3" applyFont="1" applyFill="1" applyBorder="1"/>
    <xf numFmtId="0" fontId="13" fillId="0" borderId="26" xfId="0" applyFont="1" applyBorder="1"/>
    <xf numFmtId="0" fontId="8" fillId="0" borderId="14" xfId="3" applyFont="1" applyFill="1" applyBorder="1"/>
    <xf numFmtId="0" fontId="8" fillId="0" borderId="24" xfId="3" applyFont="1" applyFill="1" applyBorder="1" applyAlignment="1">
      <alignment horizontal="center"/>
    </xf>
    <xf numFmtId="49" fontId="8" fillId="0" borderId="25" xfId="3" applyNumberFormat="1" applyFont="1" applyFill="1" applyBorder="1"/>
    <xf numFmtId="0" fontId="11" fillId="0" borderId="10" xfId="0" applyFont="1" applyBorder="1"/>
    <xf numFmtId="0" fontId="11" fillId="0" borderId="12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49" fontId="11" fillId="0" borderId="21" xfId="0" applyNumberFormat="1" applyFont="1" applyBorder="1"/>
    <xf numFmtId="0" fontId="8" fillId="2" borderId="21" xfId="3" applyFont="1" applyFill="1" applyBorder="1"/>
    <xf numFmtId="0" fontId="8" fillId="2" borderId="22" xfId="0" applyFont="1" applyFill="1" applyBorder="1"/>
    <xf numFmtId="0" fontId="16" fillId="2" borderId="24" xfId="0" applyFont="1" applyFill="1" applyBorder="1"/>
    <xf numFmtId="0" fontId="8" fillId="2" borderId="24" xfId="0" applyFont="1" applyFill="1" applyBorder="1"/>
    <xf numFmtId="0" fontId="9" fillId="2" borderId="25" xfId="0" applyFont="1" applyFill="1" applyBorder="1"/>
    <xf numFmtId="4" fontId="16" fillId="2" borderId="25" xfId="0" applyNumberFormat="1" applyFont="1" applyFill="1" applyBorder="1"/>
    <xf numFmtId="4" fontId="16" fillId="2" borderId="26" xfId="0" applyNumberFormat="1" applyFont="1" applyFill="1" applyBorder="1"/>
    <xf numFmtId="49" fontId="8" fillId="2" borderId="12" xfId="3" applyNumberFormat="1" applyFont="1" applyFill="1" applyBorder="1" applyAlignment="1">
      <alignment horizontal="center"/>
    </xf>
    <xf numFmtId="49" fontId="8" fillId="2" borderId="24" xfId="0" applyNumberFormat="1" applyFont="1" applyFill="1" applyBorder="1"/>
    <xf numFmtId="0" fontId="8" fillId="2" borderId="25" xfId="0" applyFont="1" applyFill="1" applyBorder="1" applyAlignment="1">
      <alignment horizontal="left"/>
    </xf>
    <xf numFmtId="0" fontId="16" fillId="2" borderId="27" xfId="3" applyFont="1" applyFill="1" applyBorder="1"/>
    <xf numFmtId="0" fontId="16" fillId="2" borderId="21" xfId="3" applyFont="1" applyFill="1" applyBorder="1"/>
    <xf numFmtId="0" fontId="16" fillId="2" borderId="24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27" xfId="0" applyFont="1" applyFill="1" applyBorder="1"/>
    <xf numFmtId="0" fontId="16" fillId="2" borderId="25" xfId="0" applyFont="1" applyFill="1" applyBorder="1" applyAlignment="1">
      <alignment horizontal="left" wrapText="1"/>
    </xf>
    <xf numFmtId="3" fontId="16" fillId="2" borderId="24" xfId="3" applyNumberFormat="1" applyFont="1" applyFill="1" applyBorder="1"/>
    <xf numFmtId="0" fontId="8" fillId="2" borderId="20" xfId="0" applyFont="1" applyFill="1" applyBorder="1" applyAlignment="1">
      <alignment horizontal="left"/>
    </xf>
    <xf numFmtId="0" fontId="8" fillId="2" borderId="21" xfId="0" applyFont="1" applyFill="1" applyBorder="1"/>
    <xf numFmtId="4" fontId="8" fillId="2" borderId="20" xfId="0" applyNumberFormat="1" applyFont="1" applyFill="1" applyBorder="1"/>
    <xf numFmtId="49" fontId="8" fillId="2" borderId="25" xfId="0" applyNumberFormat="1" applyFont="1" applyFill="1" applyBorder="1"/>
    <xf numFmtId="49" fontId="16" fillId="2" borderId="61" xfId="3" applyNumberFormat="1" applyFont="1" applyFill="1" applyBorder="1" applyAlignment="1">
      <alignment horizontal="center"/>
    </xf>
    <xf numFmtId="49" fontId="8" fillId="2" borderId="56" xfId="3" applyNumberFormat="1" applyFont="1" applyFill="1" applyBorder="1" applyAlignment="1">
      <alignment horizontal="center"/>
    </xf>
    <xf numFmtId="0" fontId="8" fillId="2" borderId="48" xfId="0" applyFont="1" applyFill="1" applyBorder="1" applyAlignment="1">
      <alignment horizontal="left"/>
    </xf>
    <xf numFmtId="3" fontId="8" fillId="2" borderId="48" xfId="3" applyNumberFormat="1" applyFont="1" applyFill="1" applyBorder="1"/>
    <xf numFmtId="4" fontId="8" fillId="2" borderId="48" xfId="0" applyNumberFormat="1" applyFont="1" applyFill="1" applyBorder="1"/>
    <xf numFmtId="4" fontId="8" fillId="2" borderId="50" xfId="0" applyNumberFormat="1" applyFont="1" applyFill="1" applyBorder="1"/>
    <xf numFmtId="0" fontId="8" fillId="2" borderId="0" xfId="0" applyFont="1" applyFill="1" applyBorder="1" applyAlignment="1">
      <alignment horizontal="left"/>
    </xf>
    <xf numFmtId="4" fontId="8" fillId="2" borderId="0" xfId="0" applyNumberFormat="1" applyFont="1" applyFill="1" applyBorder="1"/>
    <xf numFmtId="49" fontId="8" fillId="2" borderId="0" xfId="0" applyNumberFormat="1" applyFont="1" applyFill="1" applyBorder="1" applyAlignment="1">
      <alignment horizontal="left"/>
    </xf>
    <xf numFmtId="0" fontId="16" fillId="0" borderId="4" xfId="0" applyFont="1" applyBorder="1" applyAlignment="1">
      <alignment horizontal="center"/>
    </xf>
    <xf numFmtId="49" fontId="8" fillId="2" borderId="23" xfId="0" applyNumberFormat="1" applyFont="1" applyFill="1" applyBorder="1"/>
    <xf numFmtId="49" fontId="8" fillId="2" borderId="20" xfId="0" applyNumberFormat="1" applyFont="1" applyFill="1" applyBorder="1"/>
    <xf numFmtId="0" fontId="16" fillId="2" borderId="12" xfId="0" applyFont="1" applyFill="1" applyBorder="1"/>
    <xf numFmtId="4" fontId="16" fillId="2" borderId="20" xfId="0" applyNumberFormat="1" applyFont="1" applyFill="1" applyBorder="1"/>
    <xf numFmtId="0" fontId="8" fillId="2" borderId="12" xfId="0" applyFont="1" applyFill="1" applyBorder="1"/>
    <xf numFmtId="0" fontId="16" fillId="2" borderId="27" xfId="0" applyFont="1" applyFill="1" applyBorder="1"/>
    <xf numFmtId="0" fontId="8" fillId="2" borderId="46" xfId="3" applyFont="1" applyFill="1" applyBorder="1"/>
    <xf numFmtId="164" fontId="13" fillId="0" borderId="0" xfId="0" applyNumberFormat="1" applyFont="1"/>
    <xf numFmtId="0" fontId="11" fillId="2" borderId="59" xfId="0" applyFont="1" applyFill="1" applyBorder="1"/>
    <xf numFmtId="0" fontId="11" fillId="2" borderId="41" xfId="0" applyFont="1" applyFill="1" applyBorder="1" applyAlignment="1">
      <alignment horizontal="center"/>
    </xf>
    <xf numFmtId="49" fontId="11" fillId="2" borderId="39" xfId="0" applyNumberFormat="1" applyFont="1" applyFill="1" applyBorder="1"/>
    <xf numFmtId="164" fontId="13" fillId="2" borderId="41" xfId="0" applyNumberFormat="1" applyFont="1" applyFill="1" applyBorder="1"/>
    <xf numFmtId="4" fontId="13" fillId="2" borderId="41" xfId="0" applyNumberFormat="1" applyFont="1" applyFill="1" applyBorder="1"/>
    <xf numFmtId="49" fontId="16" fillId="2" borderId="20" xfId="3" applyNumberFormat="1" applyFont="1" applyFill="1" applyBorder="1"/>
    <xf numFmtId="0" fontId="8" fillId="2" borderId="25" xfId="3" applyFont="1" applyFill="1" applyBorder="1" applyAlignment="1">
      <alignment horizontal="center" vertical="center"/>
    </xf>
    <xf numFmtId="49" fontId="8" fillId="0" borderId="12" xfId="3" applyNumberFormat="1" applyFont="1" applyFill="1" applyBorder="1"/>
    <xf numFmtId="0" fontId="8" fillId="2" borderId="12" xfId="3" applyFont="1" applyFill="1" applyBorder="1" applyAlignment="1">
      <alignment horizontal="left" vertical="center"/>
    </xf>
    <xf numFmtId="49" fontId="16" fillId="2" borderId="14" xfId="0" applyNumberFormat="1" applyFont="1" applyFill="1" applyBorder="1" applyAlignment="1">
      <alignment horizontal="center"/>
    </xf>
    <xf numFmtId="49" fontId="8" fillId="2" borderId="25" xfId="3" applyNumberFormat="1" applyFont="1" applyFill="1" applyBorder="1"/>
    <xf numFmtId="49" fontId="16" fillId="2" borderId="58" xfId="0" applyNumberFormat="1" applyFont="1" applyFill="1" applyBorder="1" applyAlignment="1">
      <alignment horizontal="center"/>
    </xf>
    <xf numFmtId="0" fontId="13" fillId="2" borderId="28" xfId="0" applyFont="1" applyFill="1" applyBorder="1" applyAlignment="1"/>
    <xf numFmtId="0" fontId="16" fillId="2" borderId="17" xfId="3" applyFont="1" applyFill="1" applyBorder="1"/>
    <xf numFmtId="0" fontId="8" fillId="2" borderId="27" xfId="3" applyFont="1" applyFill="1" applyBorder="1" applyAlignment="1">
      <alignment horizontal="center"/>
    </xf>
    <xf numFmtId="0" fontId="8" fillId="2" borderId="61" xfId="3" applyFont="1" applyFill="1" applyBorder="1" applyAlignment="1"/>
    <xf numFmtId="0" fontId="8" fillId="2" borderId="48" xfId="3" applyFont="1" applyFill="1" applyBorder="1"/>
    <xf numFmtId="0" fontId="11" fillId="2" borderId="44" xfId="3" applyFont="1" applyFill="1" applyBorder="1"/>
    <xf numFmtId="3" fontId="11" fillId="2" borderId="32" xfId="3" applyNumberFormat="1" applyFont="1" applyFill="1" applyBorder="1" applyAlignment="1">
      <alignment horizontal="right" vertical="center"/>
    </xf>
    <xf numFmtId="164" fontId="11" fillId="2" borderId="32" xfId="3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left"/>
    </xf>
    <xf numFmtId="0" fontId="14" fillId="0" borderId="0" xfId="1" applyFont="1"/>
    <xf numFmtId="0" fontId="16" fillId="0" borderId="52" xfId="1" applyFont="1" applyFill="1" applyBorder="1" applyAlignment="1">
      <alignment horizontal="center"/>
    </xf>
    <xf numFmtId="164" fontId="16" fillId="0" borderId="2" xfId="0" applyNumberFormat="1" applyFont="1" applyFill="1" applyBorder="1" applyAlignment="1">
      <alignment horizontal="center"/>
    </xf>
    <xf numFmtId="0" fontId="16" fillId="0" borderId="3" xfId="1" applyFont="1" applyFill="1" applyBorder="1" applyAlignment="1">
      <alignment horizontal="center"/>
    </xf>
    <xf numFmtId="0" fontId="16" fillId="0" borderId="29" xfId="1" applyFont="1" applyFill="1" applyBorder="1" applyAlignment="1">
      <alignment horizontal="center"/>
    </xf>
    <xf numFmtId="164" fontId="16" fillId="0" borderId="5" xfId="0" applyNumberFormat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6" fillId="0" borderId="36" xfId="1" applyFont="1" applyFill="1" applyBorder="1" applyAlignment="1">
      <alignment horizontal="center"/>
    </xf>
    <xf numFmtId="0" fontId="16" fillId="0" borderId="37" xfId="1" applyFont="1" applyFill="1" applyBorder="1" applyAlignment="1">
      <alignment horizontal="center"/>
    </xf>
    <xf numFmtId="0" fontId="16" fillId="0" borderId="43" xfId="1" applyFont="1" applyFill="1" applyBorder="1" applyAlignment="1">
      <alignment horizontal="center"/>
    </xf>
    <xf numFmtId="164" fontId="16" fillId="0" borderId="8" xfId="0" applyNumberFormat="1" applyFont="1" applyFill="1" applyBorder="1" applyAlignment="1">
      <alignment horizontal="center"/>
    </xf>
    <xf numFmtId="0" fontId="16" fillId="0" borderId="9" xfId="1" applyFont="1" applyFill="1" applyBorder="1" applyAlignment="1">
      <alignment horizontal="center"/>
    </xf>
    <xf numFmtId="0" fontId="11" fillId="0" borderId="59" xfId="1" applyFont="1" applyFill="1" applyBorder="1" applyAlignment="1">
      <alignment horizontal="left"/>
    </xf>
    <xf numFmtId="0" fontId="8" fillId="0" borderId="13" xfId="1" applyFont="1" applyFill="1" applyBorder="1" applyAlignment="1"/>
    <xf numFmtId="4" fontId="16" fillId="0" borderId="25" xfId="0" applyNumberFormat="1" applyFont="1" applyFill="1" applyBorder="1"/>
    <xf numFmtId="0" fontId="8" fillId="0" borderId="20" xfId="3" applyFont="1" applyFill="1" applyBorder="1" applyAlignment="1">
      <alignment horizontal="center"/>
    </xf>
    <xf numFmtId="0" fontId="11" fillId="0" borderId="10" xfId="1" applyFont="1" applyFill="1" applyBorder="1" applyAlignment="1">
      <alignment horizontal="left"/>
    </xf>
    <xf numFmtId="0" fontId="8" fillId="0" borderId="2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0" fontId="9" fillId="0" borderId="20" xfId="3" applyFont="1" applyFill="1" applyBorder="1"/>
    <xf numFmtId="0" fontId="8" fillId="0" borderId="20" xfId="1" applyFont="1" applyFill="1" applyBorder="1" applyAlignment="1">
      <alignment horizontal="right"/>
    </xf>
    <xf numFmtId="0" fontId="8" fillId="0" borderId="21" xfId="1" applyFont="1" applyFill="1" applyBorder="1" applyAlignment="1"/>
    <xf numFmtId="0" fontId="8" fillId="0" borderId="53" xfId="1" applyFont="1" applyFill="1" applyBorder="1" applyAlignment="1"/>
    <xf numFmtId="49" fontId="16" fillId="0" borderId="25" xfId="3" applyNumberFormat="1" applyFont="1" applyFill="1" applyBorder="1" applyAlignment="1">
      <alignment horizontal="left"/>
    </xf>
    <xf numFmtId="0" fontId="8" fillId="0" borderId="25" xfId="3" applyFont="1" applyFill="1" applyBorder="1" applyAlignment="1">
      <alignment horizontal="center"/>
    </xf>
    <xf numFmtId="0" fontId="8" fillId="0" borderId="17" xfId="3" applyFont="1" applyFill="1" applyBorder="1" applyAlignment="1">
      <alignment horizontal="left" vertical="center"/>
    </xf>
    <xf numFmtId="0" fontId="8" fillId="0" borderId="15" xfId="3" applyFont="1" applyFill="1" applyBorder="1"/>
    <xf numFmtId="3" fontId="8" fillId="0" borderId="17" xfId="3" applyNumberFormat="1" applyFont="1" applyFill="1" applyBorder="1"/>
    <xf numFmtId="4" fontId="8" fillId="0" borderId="17" xfId="0" applyNumberFormat="1" applyFont="1" applyFill="1" applyBorder="1"/>
    <xf numFmtId="4" fontId="8" fillId="0" borderId="18" xfId="0" applyNumberFormat="1" applyFont="1" applyFill="1" applyBorder="1"/>
    <xf numFmtId="49" fontId="8" fillId="0" borderId="10" xfId="3" applyNumberFormat="1" applyFont="1" applyFill="1" applyBorder="1" applyAlignment="1">
      <alignment horizontal="center"/>
    </xf>
    <xf numFmtId="49" fontId="8" fillId="0" borderId="20" xfId="3" applyNumberFormat="1" applyFont="1" applyFill="1" applyBorder="1" applyAlignment="1">
      <alignment horizontal="center"/>
    </xf>
    <xf numFmtId="4" fontId="8" fillId="0" borderId="64" xfId="0" applyNumberFormat="1" applyFont="1" applyFill="1" applyBorder="1"/>
    <xf numFmtId="0" fontId="33" fillId="0" borderId="21" xfId="0" applyFont="1" applyBorder="1"/>
    <xf numFmtId="0" fontId="33" fillId="0" borderId="53" xfId="0" applyFont="1" applyBorder="1"/>
    <xf numFmtId="49" fontId="34" fillId="0" borderId="19" xfId="3" applyNumberFormat="1" applyFont="1" applyFill="1" applyBorder="1" applyAlignment="1">
      <alignment horizontal="center"/>
    </xf>
    <xf numFmtId="49" fontId="34" fillId="0" borderId="4" xfId="3" applyNumberFormat="1" applyFont="1" applyFill="1" applyBorder="1" applyAlignment="1">
      <alignment horizontal="center"/>
    </xf>
    <xf numFmtId="0" fontId="8" fillId="0" borderId="5" xfId="3" applyFont="1" applyFill="1" applyBorder="1" applyAlignment="1">
      <alignment horizontal="left"/>
    </xf>
    <xf numFmtId="4" fontId="8" fillId="0" borderId="29" xfId="0" applyNumberFormat="1" applyFont="1" applyFill="1" applyBorder="1"/>
    <xf numFmtId="4" fontId="8" fillId="0" borderId="6" xfId="0" applyNumberFormat="1" applyFont="1" applyFill="1" applyBorder="1"/>
    <xf numFmtId="49" fontId="34" fillId="0" borderId="10" xfId="3" applyNumberFormat="1" applyFont="1" applyFill="1" applyBorder="1" applyAlignment="1">
      <alignment horizontal="center"/>
    </xf>
    <xf numFmtId="49" fontId="34" fillId="0" borderId="14" xfId="3" applyNumberFormat="1" applyFont="1" applyFill="1" applyBorder="1" applyAlignment="1">
      <alignment horizontal="center"/>
    </xf>
    <xf numFmtId="49" fontId="34" fillId="0" borderId="61" xfId="3" applyNumberFormat="1" applyFont="1" applyFill="1" applyBorder="1" applyAlignment="1">
      <alignment horizontal="center"/>
    </xf>
    <xf numFmtId="49" fontId="8" fillId="0" borderId="48" xfId="3" applyNumberFormat="1" applyFont="1" applyFill="1" applyBorder="1" applyAlignment="1">
      <alignment horizontal="left"/>
    </xf>
    <xf numFmtId="0" fontId="8" fillId="0" borderId="48" xfId="3" applyFont="1" applyFill="1" applyBorder="1" applyAlignment="1">
      <alignment horizontal="left"/>
    </xf>
    <xf numFmtId="0" fontId="11" fillId="0" borderId="32" xfId="3" applyFont="1" applyFill="1" applyBorder="1"/>
    <xf numFmtId="0" fontId="8" fillId="0" borderId="0" xfId="3" applyFont="1" applyFill="1"/>
    <xf numFmtId="0" fontId="16" fillId="0" borderId="1" xfId="3" applyFont="1" applyFill="1" applyBorder="1" applyAlignment="1">
      <alignment horizontal="center"/>
    </xf>
    <xf numFmtId="0" fontId="16" fillId="0" borderId="54" xfId="3" applyFont="1" applyFill="1" applyBorder="1" applyAlignment="1">
      <alignment horizontal="center"/>
    </xf>
    <xf numFmtId="0" fontId="16" fillId="0" borderId="2" xfId="3" applyFont="1" applyFill="1" applyBorder="1" applyAlignment="1">
      <alignment horizontal="center"/>
    </xf>
    <xf numFmtId="0" fontId="16" fillId="0" borderId="2" xfId="3" applyFont="1" applyFill="1" applyBorder="1"/>
    <xf numFmtId="0" fontId="16" fillId="0" borderId="54" xfId="1" applyFont="1" applyFill="1" applyBorder="1" applyAlignment="1">
      <alignment horizontal="center"/>
    </xf>
    <xf numFmtId="0" fontId="16" fillId="0" borderId="4" xfId="3" applyFont="1" applyFill="1" applyBorder="1" applyAlignment="1">
      <alignment horizontal="center"/>
    </xf>
    <xf numFmtId="0" fontId="16" fillId="0" borderId="22" xfId="3" applyFont="1" applyFill="1" applyBorder="1" applyAlignment="1">
      <alignment horizontal="center"/>
    </xf>
    <xf numFmtId="49" fontId="16" fillId="0" borderId="5" xfId="3" applyNumberFormat="1" applyFont="1" applyFill="1" applyBorder="1" applyAlignment="1">
      <alignment horizontal="center"/>
    </xf>
    <xf numFmtId="0" fontId="16" fillId="0" borderId="22" xfId="1" applyFont="1" applyFill="1" applyBorder="1" applyAlignment="1">
      <alignment horizontal="center"/>
    </xf>
    <xf numFmtId="0" fontId="16" fillId="0" borderId="7" xfId="3" applyFont="1" applyFill="1" applyBorder="1" applyAlignment="1">
      <alignment horizontal="center"/>
    </xf>
    <xf numFmtId="0" fontId="16" fillId="0" borderId="47" xfId="3" applyFont="1" applyFill="1" applyBorder="1" applyAlignment="1">
      <alignment horizontal="center"/>
    </xf>
    <xf numFmtId="49" fontId="16" fillId="0" borderId="8" xfId="3" applyNumberFormat="1" applyFont="1" applyFill="1" applyBorder="1" applyAlignment="1">
      <alignment horizontal="center"/>
    </xf>
    <xf numFmtId="0" fontId="13" fillId="2" borderId="20" xfId="0" applyFont="1" applyFill="1" applyBorder="1"/>
    <xf numFmtId="0" fontId="8" fillId="0" borderId="25" xfId="3" applyFont="1" applyFill="1" applyBorder="1" applyAlignment="1">
      <alignment horizontal="left" vertical="center"/>
    </xf>
    <xf numFmtId="0" fontId="11" fillId="0" borderId="35" xfId="3" applyFont="1" applyFill="1" applyBorder="1" applyAlignment="1">
      <alignment horizontal="left" vertical="center"/>
    </xf>
    <xf numFmtId="0" fontId="11" fillId="0" borderId="20" xfId="3" applyFont="1" applyFill="1" applyBorder="1" applyAlignment="1">
      <alignment horizontal="left" vertical="center"/>
    </xf>
    <xf numFmtId="0" fontId="8" fillId="0" borderId="20" xfId="3" applyFont="1" applyFill="1" applyBorder="1" applyAlignment="1">
      <alignment horizontal="left" vertical="center"/>
    </xf>
    <xf numFmtId="49" fontId="8" fillId="0" borderId="0" xfId="3" applyNumberFormat="1" applyFont="1" applyFill="1" applyBorder="1"/>
    <xf numFmtId="49" fontId="8" fillId="0" borderId="23" xfId="3" applyNumberFormat="1" applyFont="1" applyFill="1" applyBorder="1"/>
    <xf numFmtId="3" fontId="16" fillId="0" borderId="27" xfId="3" applyNumberFormat="1" applyFont="1" applyBorder="1"/>
    <xf numFmtId="0" fontId="35" fillId="0" borderId="35" xfId="3" applyFont="1" applyFill="1" applyBorder="1" applyAlignment="1">
      <alignment horizontal="left" vertical="center"/>
    </xf>
    <xf numFmtId="0" fontId="35" fillId="0" borderId="17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justify" vertical="top" wrapText="1"/>
    </xf>
    <xf numFmtId="3" fontId="8" fillId="0" borderId="29" xfId="3" applyNumberFormat="1" applyFont="1" applyFill="1" applyBorder="1"/>
    <xf numFmtId="0" fontId="35" fillId="0" borderId="58" xfId="3" applyFont="1" applyFill="1" applyBorder="1" applyAlignment="1">
      <alignment horizontal="left" vertical="center"/>
    </xf>
    <xf numFmtId="0" fontId="35" fillId="0" borderId="20" xfId="3" applyFont="1" applyFill="1" applyBorder="1" applyAlignment="1">
      <alignment horizontal="left" vertical="center"/>
    </xf>
    <xf numFmtId="0" fontId="33" fillId="0" borderId="20" xfId="0" applyFont="1" applyFill="1" applyBorder="1" applyAlignment="1"/>
    <xf numFmtId="0" fontId="35" fillId="0" borderId="5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top"/>
    </xf>
    <xf numFmtId="0" fontId="35" fillId="0" borderId="57" xfId="3" applyFont="1" applyFill="1" applyBorder="1" applyAlignment="1">
      <alignment horizontal="left" vertical="center"/>
    </xf>
    <xf numFmtId="0" fontId="35" fillId="0" borderId="25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9" xfId="3" applyFont="1" applyFill="1" applyBorder="1"/>
    <xf numFmtId="3" fontId="8" fillId="0" borderId="27" xfId="3" applyNumberFormat="1" applyFont="1" applyFill="1" applyBorder="1"/>
    <xf numFmtId="0" fontId="35" fillId="0" borderId="10" xfId="3" applyFont="1" applyFill="1" applyBorder="1" applyAlignment="1">
      <alignment horizontal="left" vertical="center"/>
    </xf>
    <xf numFmtId="0" fontId="35" fillId="0" borderId="60" xfId="3" applyFont="1" applyFill="1" applyBorder="1" applyAlignment="1">
      <alignment horizontal="left" vertical="center"/>
    </xf>
    <xf numFmtId="0" fontId="11" fillId="2" borderId="30" xfId="3" applyFont="1" applyFill="1" applyBorder="1" applyAlignment="1">
      <alignment horizontal="left" vertical="center"/>
    </xf>
    <xf numFmtId="164" fontId="11" fillId="2" borderId="46" xfId="3" applyNumberFormat="1" applyFont="1" applyFill="1" applyBorder="1" applyAlignment="1">
      <alignment horizontal="right" vertical="center"/>
    </xf>
    <xf numFmtId="0" fontId="13" fillId="0" borderId="0" xfId="0" applyFont="1" applyBorder="1" applyAlignment="1"/>
    <xf numFmtId="0" fontId="16" fillId="0" borderId="2" xfId="0" applyFont="1" applyBorder="1"/>
    <xf numFmtId="0" fontId="11" fillId="0" borderId="58" xfId="0" applyFont="1" applyBorder="1" applyAlignment="1">
      <alignment horizontal="left"/>
    </xf>
    <xf numFmtId="0" fontId="11" fillId="0" borderId="21" xfId="0" applyFont="1" applyBorder="1" applyAlignment="1">
      <alignment horizontal="center"/>
    </xf>
    <xf numFmtId="49" fontId="11" fillId="0" borderId="11" xfId="0" applyNumberFormat="1" applyFont="1" applyBorder="1"/>
    <xf numFmtId="49" fontId="16" fillId="2" borderId="10" xfId="0" applyNumberFormat="1" applyFont="1" applyFill="1" applyBorder="1" applyAlignment="1">
      <alignment horizontal="center"/>
    </xf>
    <xf numFmtId="0" fontId="16" fillId="2" borderId="28" xfId="0" applyFont="1" applyFill="1" applyBorder="1"/>
    <xf numFmtId="0" fontId="16" fillId="2" borderId="15" xfId="0" applyFont="1" applyFill="1" applyBorder="1" applyAlignment="1"/>
    <xf numFmtId="0" fontId="16" fillId="2" borderId="25" xfId="0" applyFont="1" applyFill="1" applyBorder="1" applyAlignment="1"/>
    <xf numFmtId="3" fontId="13" fillId="2" borderId="25" xfId="0" applyNumberFormat="1" applyFont="1" applyFill="1" applyBorder="1"/>
    <xf numFmtId="49" fontId="16" fillId="2" borderId="4" xfId="0" applyNumberFormat="1" applyFont="1" applyFill="1" applyBorder="1" applyAlignment="1">
      <alignment horizontal="center"/>
    </xf>
    <xf numFmtId="0" fontId="8" fillId="2" borderId="17" xfId="0" applyFont="1" applyFill="1" applyBorder="1"/>
    <xf numFmtId="49" fontId="16" fillId="2" borderId="19" xfId="0" applyNumberFormat="1" applyFont="1" applyFill="1" applyBorder="1" applyAlignment="1">
      <alignment horizontal="center"/>
    </xf>
    <xf numFmtId="49" fontId="16" fillId="2" borderId="17" xfId="0" applyNumberFormat="1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28" xfId="0" applyFont="1" applyFill="1" applyBorder="1"/>
    <xf numFmtId="49" fontId="16" fillId="2" borderId="25" xfId="0" applyNumberFormat="1" applyFont="1" applyFill="1" applyBorder="1" applyAlignment="1">
      <alignment horizontal="left"/>
    </xf>
    <xf numFmtId="0" fontId="8" fillId="2" borderId="19" xfId="0" applyFont="1" applyFill="1" applyBorder="1"/>
    <xf numFmtId="0" fontId="8" fillId="2" borderId="2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16" fillId="2" borderId="25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center"/>
    </xf>
    <xf numFmtId="3" fontId="8" fillId="2" borderId="17" xfId="0" applyNumberFormat="1" applyFont="1" applyFill="1" applyBorder="1"/>
    <xf numFmtId="0" fontId="8" fillId="2" borderId="25" xfId="0" applyFont="1" applyFill="1" applyBorder="1" applyAlignment="1">
      <alignment horizontal="center"/>
    </xf>
    <xf numFmtId="0" fontId="11" fillId="2" borderId="45" xfId="0" applyFont="1" applyFill="1" applyBorder="1"/>
    <xf numFmtId="164" fontId="11" fillId="2" borderId="32" xfId="0" applyNumberFormat="1" applyFont="1" applyFill="1" applyBorder="1"/>
    <xf numFmtId="0" fontId="11" fillId="2" borderId="0" xfId="0" applyFont="1" applyFill="1" applyBorder="1" applyAlignment="1"/>
    <xf numFmtId="0" fontId="11" fillId="2" borderId="0" xfId="0" applyFont="1" applyFill="1" applyBorder="1"/>
    <xf numFmtId="164" fontId="11" fillId="2" borderId="0" xfId="0" applyNumberFormat="1" applyFont="1" applyFill="1" applyBorder="1"/>
    <xf numFmtId="0" fontId="8" fillId="2" borderId="0" xfId="3" applyFont="1" applyFill="1"/>
    <xf numFmtId="0" fontId="13" fillId="2" borderId="0" xfId="0" applyFont="1" applyFill="1"/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/>
    <xf numFmtId="164" fontId="13" fillId="2" borderId="0" xfId="0" applyNumberFormat="1" applyFont="1" applyFill="1"/>
    <xf numFmtId="0" fontId="23" fillId="0" borderId="46" xfId="3" applyFont="1" applyBorder="1"/>
    <xf numFmtId="49" fontId="16" fillId="0" borderId="35" xfId="3" applyNumberFormat="1" applyFont="1" applyFill="1" applyBorder="1" applyAlignment="1">
      <alignment horizontal="center"/>
    </xf>
    <xf numFmtId="49" fontId="16" fillId="0" borderId="5" xfId="3" applyNumberFormat="1" applyFont="1" applyFill="1" applyBorder="1" applyAlignment="1">
      <alignment horizontal="left"/>
    </xf>
    <xf numFmtId="0" fontId="16" fillId="0" borderId="22" xfId="3" applyFont="1" applyFill="1" applyBorder="1"/>
    <xf numFmtId="49" fontId="11" fillId="0" borderId="20" xfId="3" applyNumberFormat="1" applyFont="1" applyFill="1" applyBorder="1"/>
    <xf numFmtId="3" fontId="16" fillId="0" borderId="20" xfId="3" applyNumberFormat="1" applyFont="1" applyFill="1" applyBorder="1"/>
    <xf numFmtId="49" fontId="11" fillId="2" borderId="14" xfId="3" applyNumberFormat="1" applyFont="1" applyFill="1" applyBorder="1" applyAlignment="1">
      <alignment horizontal="left"/>
    </xf>
    <xf numFmtId="0" fontId="11" fillId="2" borderId="25" xfId="3" applyFont="1" applyFill="1" applyBorder="1" applyAlignment="1">
      <alignment horizontal="center"/>
    </xf>
    <xf numFmtId="49" fontId="11" fillId="2" borderId="10" xfId="3" applyNumberFormat="1" applyFont="1" applyFill="1" applyBorder="1" applyAlignment="1">
      <alignment horizontal="left"/>
    </xf>
    <xf numFmtId="0" fontId="11" fillId="2" borderId="20" xfId="3" applyFont="1" applyFill="1" applyBorder="1" applyAlignment="1">
      <alignment horizontal="center"/>
    </xf>
    <xf numFmtId="0" fontId="8" fillId="2" borderId="12" xfId="3" applyFont="1" applyFill="1" applyBorder="1"/>
    <xf numFmtId="0" fontId="33" fillId="2" borderId="0" xfId="0" applyFont="1" applyFill="1"/>
    <xf numFmtId="49" fontId="8" fillId="2" borderId="8" xfId="3" applyNumberFormat="1" applyFont="1" applyFill="1" applyBorder="1" applyAlignment="1">
      <alignment horizontal="left"/>
    </xf>
    <xf numFmtId="0" fontId="8" fillId="2" borderId="8" xfId="3" applyFont="1" applyFill="1" applyBorder="1" applyAlignment="1">
      <alignment horizontal="left"/>
    </xf>
    <xf numFmtId="0" fontId="8" fillId="2" borderId="8" xfId="3" applyFont="1" applyFill="1" applyBorder="1"/>
    <xf numFmtId="4" fontId="11" fillId="0" borderId="44" xfId="0" applyNumberFormat="1" applyFont="1" applyFill="1" applyBorder="1"/>
    <xf numFmtId="49" fontId="11" fillId="2" borderId="59" xfId="3" applyNumberFormat="1" applyFont="1" applyFill="1" applyBorder="1" applyAlignment="1">
      <alignment horizontal="left"/>
    </xf>
    <xf numFmtId="0" fontId="11" fillId="2" borderId="41" xfId="3" applyFont="1" applyFill="1" applyBorder="1" applyAlignment="1">
      <alignment horizontal="center"/>
    </xf>
    <xf numFmtId="0" fontId="11" fillId="2" borderId="40" xfId="3" applyFont="1" applyFill="1" applyBorder="1" applyAlignment="1">
      <alignment horizontal="center"/>
    </xf>
    <xf numFmtId="49" fontId="11" fillId="2" borderId="41" xfId="3" applyNumberFormat="1" applyFont="1" applyFill="1" applyBorder="1"/>
    <xf numFmtId="0" fontId="8" fillId="2" borderId="39" xfId="3" applyFont="1" applyFill="1" applyBorder="1"/>
    <xf numFmtId="49" fontId="16" fillId="2" borderId="25" xfId="3" applyNumberFormat="1" applyFont="1" applyFill="1" applyBorder="1" applyAlignment="1">
      <alignment horizontal="left"/>
    </xf>
    <xf numFmtId="49" fontId="11" fillId="2" borderId="25" xfId="3" applyNumberFormat="1" applyFont="1" applyFill="1" applyBorder="1"/>
    <xf numFmtId="0" fontId="31" fillId="0" borderId="25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wrapText="1"/>
    </xf>
    <xf numFmtId="0" fontId="8" fillId="0" borderId="25" xfId="0" applyFont="1" applyFill="1" applyBorder="1" applyAlignment="1"/>
    <xf numFmtId="49" fontId="11" fillId="2" borderId="57" xfId="3" applyNumberFormat="1" applyFont="1" applyFill="1" applyBorder="1" applyAlignment="1">
      <alignment horizontal="left"/>
    </xf>
    <xf numFmtId="49" fontId="11" fillId="2" borderId="58" xfId="3" applyNumberFormat="1" applyFont="1" applyFill="1" applyBorder="1" applyAlignment="1">
      <alignment horizontal="left"/>
    </xf>
    <xf numFmtId="49" fontId="11" fillId="2" borderId="35" xfId="3" applyNumberFormat="1" applyFont="1" applyFill="1" applyBorder="1" applyAlignment="1">
      <alignment horizontal="left"/>
    </xf>
    <xf numFmtId="0" fontId="11" fillId="2" borderId="5" xfId="3" applyFont="1" applyFill="1" applyBorder="1" applyAlignment="1">
      <alignment horizontal="center"/>
    </xf>
    <xf numFmtId="0" fontId="8" fillId="0" borderId="25" xfId="0" applyFont="1" applyFill="1" applyBorder="1" applyAlignment="1">
      <alignment wrapText="1"/>
    </xf>
    <xf numFmtId="0" fontId="28" fillId="0" borderId="25" xfId="0" applyFont="1" applyFill="1" applyBorder="1"/>
    <xf numFmtId="3" fontId="8" fillId="0" borderId="21" xfId="0" applyNumberFormat="1" applyFont="1" applyFill="1" applyBorder="1" applyAlignment="1">
      <alignment wrapText="1"/>
    </xf>
    <xf numFmtId="4" fontId="8" fillId="2" borderId="5" xfId="0" applyNumberFormat="1" applyFont="1" applyFill="1" applyBorder="1"/>
    <xf numFmtId="4" fontId="8" fillId="2" borderId="42" xfId="0" applyNumberFormat="1" applyFont="1" applyFill="1" applyBorder="1"/>
    <xf numFmtId="0" fontId="8" fillId="0" borderId="27" xfId="3" applyFont="1" applyFill="1" applyBorder="1" applyAlignment="1">
      <alignment horizontal="left"/>
    </xf>
    <xf numFmtId="3" fontId="8" fillId="0" borderId="21" xfId="0" applyNumberFormat="1" applyFont="1" applyFill="1" applyBorder="1" applyAlignment="1">
      <alignment horizontal="right" wrapText="1"/>
    </xf>
    <xf numFmtId="3" fontId="8" fillId="0" borderId="27" xfId="0" applyNumberFormat="1" applyFont="1" applyFill="1" applyBorder="1" applyAlignment="1">
      <alignment horizontal="right" wrapText="1"/>
    </xf>
    <xf numFmtId="49" fontId="11" fillId="2" borderId="61" xfId="3" applyNumberFormat="1" applyFont="1" applyFill="1" applyBorder="1" applyAlignment="1">
      <alignment horizontal="left"/>
    </xf>
    <xf numFmtId="0" fontId="11" fillId="2" borderId="48" xfId="3" applyFont="1" applyFill="1" applyBorder="1" applyAlignment="1">
      <alignment horizontal="center"/>
    </xf>
    <xf numFmtId="0" fontId="31" fillId="0" borderId="48" xfId="0" applyFont="1" applyFill="1" applyBorder="1" applyAlignment="1">
      <alignment wrapText="1"/>
    </xf>
    <xf numFmtId="0" fontId="8" fillId="0" borderId="49" xfId="3" applyFont="1" applyFill="1" applyBorder="1" applyAlignment="1">
      <alignment horizontal="left"/>
    </xf>
    <xf numFmtId="3" fontId="8" fillId="0" borderId="48" xfId="0" applyNumberFormat="1" applyFont="1" applyFill="1" applyBorder="1" applyAlignment="1">
      <alignment horizontal="right" wrapText="1"/>
    </xf>
    <xf numFmtId="0" fontId="11" fillId="2" borderId="8" xfId="3" applyFont="1" applyFill="1" applyBorder="1"/>
    <xf numFmtId="3" fontId="11" fillId="2" borderId="47" xfId="3" applyNumberFormat="1" applyFont="1" applyFill="1" applyBorder="1"/>
    <xf numFmtId="164" fontId="11" fillId="2" borderId="8" xfId="3" applyNumberFormat="1" applyFont="1" applyFill="1" applyBorder="1"/>
    <xf numFmtId="4" fontId="11" fillId="2" borderId="9" xfId="0" applyNumberFormat="1" applyFont="1" applyFill="1" applyBorder="1"/>
    <xf numFmtId="0" fontId="8" fillId="0" borderId="2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1" fillId="0" borderId="59" xfId="0" applyFont="1" applyFill="1" applyBorder="1"/>
    <xf numFmtId="49" fontId="23" fillId="0" borderId="63" xfId="0" applyNumberFormat="1" applyFont="1" applyFill="1" applyBorder="1"/>
    <xf numFmtId="49" fontId="8" fillId="2" borderId="24" xfId="0" applyNumberFormat="1" applyFont="1" applyFill="1" applyBorder="1" applyAlignment="1">
      <alignment horizontal="left"/>
    </xf>
    <xf numFmtId="49" fontId="8" fillId="2" borderId="24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9" xfId="0" applyNumberFormat="1" applyFont="1" applyFill="1" applyBorder="1" applyAlignment="1">
      <alignment horizontal="center"/>
    </xf>
    <xf numFmtId="49" fontId="8" fillId="2" borderId="28" xfId="0" applyNumberFormat="1" applyFont="1" applyFill="1" applyBorder="1" applyAlignment="1">
      <alignment horizontal="left"/>
    </xf>
    <xf numFmtId="49" fontId="8" fillId="2" borderId="17" xfId="0" applyNumberFormat="1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center"/>
    </xf>
    <xf numFmtId="4" fontId="8" fillId="2" borderId="64" xfId="0" applyNumberFormat="1" applyFont="1" applyFill="1" applyBorder="1"/>
    <xf numFmtId="49" fontId="8" fillId="2" borderId="12" xfId="0" applyNumberFormat="1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29" xfId="0" applyFont="1" applyFill="1" applyBorder="1"/>
    <xf numFmtId="49" fontId="8" fillId="2" borderId="61" xfId="0" applyNumberFormat="1" applyFont="1" applyFill="1" applyBorder="1" applyAlignment="1">
      <alignment horizontal="center"/>
    </xf>
    <xf numFmtId="0" fontId="8" fillId="2" borderId="49" xfId="0" applyFont="1" applyFill="1" applyBorder="1"/>
    <xf numFmtId="49" fontId="8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3" fontId="9" fillId="2" borderId="0" xfId="0" applyNumberFormat="1" applyFont="1" applyFill="1" applyBorder="1"/>
    <xf numFmtId="164" fontId="9" fillId="2" borderId="0" xfId="0" applyNumberFormat="1" applyFont="1" applyFill="1" applyBorder="1"/>
    <xf numFmtId="49" fontId="8" fillId="2" borderId="25" xfId="0" applyNumberFormat="1" applyFont="1" applyFill="1" applyBorder="1" applyAlignment="1">
      <alignment horizontal="center"/>
    </xf>
    <xf numFmtId="0" fontId="8" fillId="2" borderId="14" xfId="0" applyFont="1" applyFill="1" applyBorder="1"/>
    <xf numFmtId="0" fontId="16" fillId="2" borderId="25" xfId="0" applyFont="1" applyFill="1" applyBorder="1"/>
    <xf numFmtId="0" fontId="8" fillId="2" borderId="2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left"/>
    </xf>
    <xf numFmtId="0" fontId="16" fillId="2" borderId="21" xfId="0" applyFont="1" applyFill="1" applyBorder="1"/>
    <xf numFmtId="0" fontId="16" fillId="2" borderId="20" xfId="0" applyFont="1" applyFill="1" applyBorder="1"/>
    <xf numFmtId="3" fontId="16" fillId="2" borderId="20" xfId="0" applyNumberFormat="1" applyFont="1" applyFill="1" applyBorder="1"/>
    <xf numFmtId="49" fontId="8" fillId="2" borderId="25" xfId="0" applyNumberFormat="1" applyFont="1" applyFill="1" applyBorder="1" applyAlignment="1">
      <alignment horizontal="left"/>
    </xf>
    <xf numFmtId="49" fontId="8" fillId="2" borderId="48" xfId="0" applyNumberFormat="1" applyFont="1" applyFill="1" applyBorder="1" applyAlignment="1">
      <alignment horizontal="left"/>
    </xf>
    <xf numFmtId="3" fontId="8" fillId="2" borderId="48" xfId="0" applyNumberFormat="1" applyFont="1" applyFill="1" applyBorder="1"/>
    <xf numFmtId="49" fontId="23" fillId="0" borderId="21" xfId="0" applyNumberFormat="1" applyFont="1" applyFill="1" applyBorder="1"/>
    <xf numFmtId="0" fontId="8" fillId="2" borderId="27" xfId="0" applyFont="1" applyFill="1" applyBorder="1" applyAlignment="1"/>
    <xf numFmtId="0" fontId="11" fillId="2" borderId="46" xfId="0" applyFont="1" applyFill="1" applyBorder="1"/>
    <xf numFmtId="0" fontId="11" fillId="0" borderId="59" xfId="0" applyFont="1" applyBorder="1"/>
    <xf numFmtId="0" fontId="11" fillId="0" borderId="2" xfId="0" applyFont="1" applyBorder="1" applyAlignment="1">
      <alignment horizontal="center"/>
    </xf>
    <xf numFmtId="49" fontId="11" fillId="0" borderId="34" xfId="0" applyNumberFormat="1" applyFont="1" applyBorder="1"/>
    <xf numFmtId="4" fontId="16" fillId="2" borderId="11" xfId="0" applyNumberFormat="1" applyFont="1" applyFill="1" applyBorder="1"/>
    <xf numFmtId="0" fontId="11" fillId="2" borderId="10" xfId="0" applyFont="1" applyFill="1" applyBorder="1"/>
    <xf numFmtId="4" fontId="8" fillId="2" borderId="11" xfId="0" applyNumberFormat="1" applyFont="1" applyFill="1" applyBorder="1"/>
    <xf numFmtId="0" fontId="11" fillId="2" borderId="1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49" fontId="23" fillId="2" borderId="0" xfId="0" applyNumberFormat="1" applyFont="1" applyFill="1" applyBorder="1"/>
    <xf numFmtId="0" fontId="31" fillId="2" borderId="25" xfId="0" applyFont="1" applyFill="1" applyBorder="1" applyAlignment="1">
      <alignment horizontal="left" wrapText="1"/>
    </xf>
    <xf numFmtId="0" fontId="8" fillId="2" borderId="25" xfId="0" applyFont="1" applyFill="1" applyBorder="1" applyAlignment="1">
      <alignment wrapText="1"/>
    </xf>
    <xf numFmtId="0" fontId="31" fillId="2" borderId="25" xfId="0" applyFont="1" applyFill="1" applyBorder="1" applyAlignment="1">
      <alignment wrapText="1"/>
    </xf>
    <xf numFmtId="0" fontId="8" fillId="2" borderId="25" xfId="0" applyFont="1" applyFill="1" applyBorder="1" applyAlignment="1">
      <alignment horizontal="justify" wrapText="1"/>
    </xf>
    <xf numFmtId="0" fontId="8" fillId="2" borderId="25" xfId="0" applyFont="1" applyFill="1" applyBorder="1" applyAlignment="1">
      <alignment horizontal="justify" vertical="center" wrapText="1"/>
    </xf>
    <xf numFmtId="0" fontId="8" fillId="2" borderId="25" xfId="0" applyFont="1" applyFill="1" applyBorder="1" applyAlignment="1">
      <alignment horizontal="left" vertical="top" wrapText="1"/>
    </xf>
    <xf numFmtId="0" fontId="8" fillId="2" borderId="25" xfId="0" applyFont="1" applyFill="1" applyBorder="1" applyAlignment="1">
      <alignment vertical="center" wrapText="1"/>
    </xf>
    <xf numFmtId="49" fontId="11" fillId="2" borderId="30" xfId="0" applyNumberFormat="1" applyFont="1" applyFill="1" applyBorder="1" applyAlignment="1">
      <alignment horizontal="left"/>
    </xf>
    <xf numFmtId="49" fontId="11" fillId="2" borderId="44" xfId="0" applyNumberFormat="1" applyFont="1" applyFill="1" applyBorder="1" applyAlignment="1">
      <alignment horizontal="left"/>
    </xf>
    <xf numFmtId="4" fontId="8" fillId="2" borderId="0" xfId="3" applyNumberFormat="1" applyFont="1" applyFill="1"/>
    <xf numFmtId="0" fontId="11" fillId="0" borderId="38" xfId="1" applyFont="1" applyFill="1" applyBorder="1" applyAlignment="1"/>
    <xf numFmtId="0" fontId="8" fillId="0" borderId="40" xfId="1" applyFont="1" applyFill="1" applyBorder="1" applyAlignment="1"/>
    <xf numFmtId="0" fontId="8" fillId="0" borderId="55" xfId="1" applyFont="1" applyFill="1" applyBorder="1" applyAlignment="1"/>
    <xf numFmtId="0" fontId="8" fillId="0" borderId="24" xfId="3" applyFont="1" applyFill="1" applyBorder="1" applyAlignment="1">
      <alignment horizontal="left"/>
    </xf>
    <xf numFmtId="0" fontId="8" fillId="0" borderId="27" xfId="3" applyFont="1" applyFill="1" applyBorder="1"/>
    <xf numFmtId="0" fontId="8" fillId="0" borderId="25" xfId="3" applyFont="1" applyBorder="1"/>
    <xf numFmtId="49" fontId="8" fillId="0" borderId="20" xfId="3" applyNumberFormat="1" applyFont="1" applyFill="1" applyBorder="1" applyAlignment="1">
      <alignment horizontal="left"/>
    </xf>
    <xf numFmtId="0" fontId="8" fillId="0" borderId="12" xfId="3" applyFont="1" applyFill="1" applyBorder="1" applyAlignment="1">
      <alignment horizontal="left"/>
    </xf>
    <xf numFmtId="0" fontId="13" fillId="0" borderId="25" xfId="0" applyFont="1" applyBorder="1"/>
    <xf numFmtId="0" fontId="13" fillId="0" borderId="21" xfId="0" applyFont="1" applyBorder="1"/>
    <xf numFmtId="0" fontId="9" fillId="0" borderId="21" xfId="3" applyFont="1" applyFill="1" applyBorder="1"/>
    <xf numFmtId="0" fontId="8" fillId="0" borderId="24" xfId="3" applyFont="1" applyFill="1" applyBorder="1"/>
    <xf numFmtId="0" fontId="16" fillId="0" borderId="27" xfId="3" applyFont="1" applyFill="1" applyBorder="1"/>
    <xf numFmtId="0" fontId="8" fillId="0" borderId="0" xfId="3" applyFont="1" applyBorder="1"/>
    <xf numFmtId="49" fontId="34" fillId="0" borderId="25" xfId="3" applyNumberFormat="1" applyFont="1" applyFill="1" applyBorder="1" applyAlignment="1">
      <alignment horizontal="center"/>
    </xf>
    <xf numFmtId="0" fontId="11" fillId="0" borderId="46" xfId="3" applyFont="1" applyFill="1" applyBorder="1"/>
    <xf numFmtId="3" fontId="11" fillId="0" borderId="32" xfId="3" applyNumberFormat="1" applyFont="1" applyFill="1" applyBorder="1"/>
    <xf numFmtId="164" fontId="11" fillId="0" borderId="32" xfId="3" applyNumberFormat="1" applyFont="1" applyFill="1" applyBorder="1"/>
    <xf numFmtId="0" fontId="17" fillId="2" borderId="27" xfId="0" applyFont="1" applyFill="1" applyBorder="1"/>
    <xf numFmtId="0" fontId="16" fillId="2" borderId="11" xfId="0" applyFont="1" applyFill="1" applyBorder="1"/>
    <xf numFmtId="0" fontId="16" fillId="0" borderId="22" xfId="0" applyFont="1" applyBorder="1" applyAlignment="1">
      <alignment horizontal="center"/>
    </xf>
    <xf numFmtId="0" fontId="20" fillId="0" borderId="25" xfId="0" applyFont="1" applyBorder="1"/>
    <xf numFmtId="0" fontId="16" fillId="2" borderId="28" xfId="0" applyFont="1" applyFill="1" applyBorder="1" applyAlignment="1">
      <alignment horizontal="left"/>
    </xf>
    <xf numFmtId="49" fontId="16" fillId="2" borderId="28" xfId="0" applyNumberFormat="1" applyFont="1" applyFill="1" applyBorder="1"/>
    <xf numFmtId="49" fontId="16" fillId="2" borderId="25" xfId="0" applyNumberFormat="1" applyFont="1" applyFill="1" applyBorder="1"/>
    <xf numFmtId="0" fontId="8" fillId="2" borderId="48" xfId="0" applyFont="1" applyFill="1" applyBorder="1" applyAlignment="1">
      <alignment wrapText="1"/>
    </xf>
    <xf numFmtId="0" fontId="13" fillId="0" borderId="35" xfId="0" applyFont="1" applyBorder="1"/>
    <xf numFmtId="0" fontId="36" fillId="0" borderId="0" xfId="0" applyFont="1" applyAlignment="1">
      <alignment horizontal="right"/>
    </xf>
    <xf numFmtId="0" fontId="36" fillId="0" borderId="0" xfId="0" applyFont="1" applyFill="1" applyAlignment="1">
      <alignment horizontal="right"/>
    </xf>
    <xf numFmtId="0" fontId="8" fillId="2" borderId="0" xfId="0" applyFont="1" applyFill="1" applyBorder="1"/>
    <xf numFmtId="3" fontId="8" fillId="2" borderId="0" xfId="0" applyNumberFormat="1" applyFont="1" applyFill="1" applyBorder="1"/>
    <xf numFmtId="164" fontId="8" fillId="2" borderId="0" xfId="0" applyNumberFormat="1" applyFont="1" applyFill="1" applyBorder="1"/>
    <xf numFmtId="164" fontId="8" fillId="2" borderId="25" xfId="3" applyNumberFormat="1" applyFont="1" applyFill="1" applyBorder="1"/>
    <xf numFmtId="164" fontId="8" fillId="2" borderId="11" xfId="3" applyNumberFormat="1" applyFont="1" applyFill="1" applyBorder="1"/>
    <xf numFmtId="164" fontId="16" fillId="0" borderId="25" xfId="3" applyNumberFormat="1" applyFont="1" applyFill="1" applyBorder="1"/>
    <xf numFmtId="164" fontId="8" fillId="0" borderId="17" xfId="3" applyNumberFormat="1" applyFont="1" applyFill="1" applyBorder="1"/>
    <xf numFmtId="0" fontId="8" fillId="0" borderId="17" xfId="0" applyFont="1" applyFill="1" applyBorder="1"/>
    <xf numFmtId="164" fontId="8" fillId="0" borderId="5" xfId="3" applyNumberFormat="1" applyFont="1" applyFill="1" applyBorder="1"/>
    <xf numFmtId="164" fontId="8" fillId="0" borderId="20" xfId="3" applyNumberFormat="1" applyFont="1" applyFill="1" applyBorder="1"/>
    <xf numFmtId="0" fontId="8" fillId="0" borderId="20" xfId="0" applyFont="1" applyFill="1" applyBorder="1"/>
    <xf numFmtId="164" fontId="8" fillId="2" borderId="29" xfId="3" applyNumberFormat="1" applyFont="1" applyFill="1" applyBorder="1"/>
    <xf numFmtId="164" fontId="8" fillId="2" borderId="20" xfId="3" applyNumberFormat="1" applyFont="1" applyFill="1" applyBorder="1"/>
    <xf numFmtId="164" fontId="16" fillId="0" borderId="27" xfId="3" applyNumberFormat="1" applyFont="1" applyFill="1" applyBorder="1"/>
    <xf numFmtId="3" fontId="16" fillId="0" borderId="27" xfId="3" applyNumberFormat="1" applyFont="1" applyFill="1" applyBorder="1"/>
    <xf numFmtId="164" fontId="8" fillId="0" borderId="29" xfId="3" applyNumberFormat="1" applyFont="1" applyFill="1" applyBorder="1"/>
    <xf numFmtId="0" fontId="8" fillId="0" borderId="29" xfId="0" applyFont="1" applyFill="1" applyBorder="1"/>
    <xf numFmtId="164" fontId="8" fillId="0" borderId="21" xfId="3" applyNumberFormat="1" applyFont="1" applyFill="1" applyBorder="1"/>
    <xf numFmtId="0" fontId="8" fillId="0" borderId="21" xfId="0" applyFont="1" applyFill="1" applyBorder="1"/>
    <xf numFmtId="164" fontId="8" fillId="0" borderId="11" xfId="3" applyNumberFormat="1" applyFont="1" applyFill="1" applyBorder="1"/>
    <xf numFmtId="0" fontId="16" fillId="0" borderId="21" xfId="3" applyFont="1" applyFill="1" applyBorder="1" applyAlignment="1">
      <alignment horizontal="left"/>
    </xf>
    <xf numFmtId="0" fontId="11" fillId="0" borderId="0" xfId="1" applyFont="1" applyBorder="1" applyAlignment="1"/>
    <xf numFmtId="49" fontId="16" fillId="0" borderId="20" xfId="3" applyNumberFormat="1" applyFont="1" applyFill="1" applyBorder="1" applyAlignment="1">
      <alignment horizontal="left"/>
    </xf>
    <xf numFmtId="164" fontId="16" fillId="2" borderId="25" xfId="3" applyNumberFormat="1" applyFont="1" applyFill="1" applyBorder="1" applyAlignment="1">
      <alignment horizontal="right"/>
    </xf>
    <xf numFmtId="164" fontId="9" fillId="2" borderId="25" xfId="3" applyNumberFormat="1" applyFont="1" applyFill="1" applyBorder="1"/>
    <xf numFmtId="3" fontId="9" fillId="2" borderId="25" xfId="3" applyNumberFormat="1" applyFont="1" applyFill="1" applyBorder="1"/>
    <xf numFmtId="3" fontId="19" fillId="2" borderId="25" xfId="0" applyNumberFormat="1" applyFont="1" applyFill="1" applyBorder="1"/>
    <xf numFmtId="164" fontId="9" fillId="0" borderId="25" xfId="3" applyNumberFormat="1" applyFont="1" applyFill="1" applyBorder="1"/>
    <xf numFmtId="3" fontId="19" fillId="0" borderId="25" xfId="0" applyNumberFormat="1" applyFont="1" applyFill="1" applyBorder="1"/>
    <xf numFmtId="164" fontId="9" fillId="2" borderId="17" xfId="3" applyNumberFormat="1" applyFont="1" applyFill="1" applyBorder="1"/>
    <xf numFmtId="3" fontId="19" fillId="2" borderId="17" xfId="0" applyNumberFormat="1" applyFont="1" applyFill="1" applyBorder="1"/>
    <xf numFmtId="164" fontId="9" fillId="0" borderId="17" xfId="3" applyNumberFormat="1" applyFont="1" applyFill="1" applyBorder="1"/>
    <xf numFmtId="3" fontId="19" fillId="0" borderId="17" xfId="0" applyNumberFormat="1" applyFont="1" applyFill="1" applyBorder="1"/>
    <xf numFmtId="0" fontId="19" fillId="0" borderId="25" xfId="0" applyFont="1" applyFill="1" applyBorder="1"/>
    <xf numFmtId="164" fontId="9" fillId="0" borderId="48" xfId="3" applyNumberFormat="1" applyFont="1" applyFill="1" applyBorder="1"/>
    <xf numFmtId="0" fontId="19" fillId="0" borderId="48" xfId="0" applyFont="1" applyFill="1" applyBorder="1"/>
    <xf numFmtId="164" fontId="21" fillId="0" borderId="20" xfId="3" applyNumberFormat="1" applyFont="1" applyFill="1" applyBorder="1"/>
    <xf numFmtId="3" fontId="21" fillId="0" borderId="20" xfId="3" applyNumberFormat="1" applyFont="1" applyFill="1" applyBorder="1"/>
    <xf numFmtId="164" fontId="8" fillId="2" borderId="27" xfId="0" applyNumberFormat="1" applyFont="1" applyFill="1" applyBorder="1" applyAlignment="1">
      <alignment horizontal="right"/>
    </xf>
    <xf numFmtId="3" fontId="8" fillId="2" borderId="25" xfId="0" applyNumberFormat="1" applyFont="1" applyFill="1" applyBorder="1" applyAlignment="1">
      <alignment horizontal="right"/>
    </xf>
    <xf numFmtId="164" fontId="9" fillId="0" borderId="27" xfId="0" applyNumberFormat="1" applyFont="1" applyFill="1" applyBorder="1" applyAlignment="1">
      <alignment horizontal="right"/>
    </xf>
    <xf numFmtId="3" fontId="9" fillId="0" borderId="25" xfId="0" applyNumberFormat="1" applyFont="1" applyFill="1" applyBorder="1" applyAlignment="1">
      <alignment horizontal="right"/>
    </xf>
    <xf numFmtId="164" fontId="9" fillId="2" borderId="27" xfId="0" applyNumberFormat="1" applyFont="1" applyFill="1" applyBorder="1" applyAlignment="1">
      <alignment horizontal="right"/>
    </xf>
    <xf numFmtId="3" fontId="9" fillId="2" borderId="25" xfId="0" applyNumberFormat="1" applyFont="1" applyFill="1" applyBorder="1" applyAlignment="1">
      <alignment horizontal="right"/>
    </xf>
    <xf numFmtId="164" fontId="9" fillId="0" borderId="49" xfId="0" applyNumberFormat="1" applyFont="1" applyFill="1" applyBorder="1" applyAlignment="1">
      <alignment horizontal="right"/>
    </xf>
    <xf numFmtId="3" fontId="9" fillId="0" borderId="48" xfId="0" applyNumberFormat="1" applyFont="1" applyFill="1" applyBorder="1" applyAlignment="1">
      <alignment horizontal="right"/>
    </xf>
    <xf numFmtId="3" fontId="8" fillId="2" borderId="20" xfId="0" applyNumberFormat="1" applyFont="1" applyFill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3" fontId="9" fillId="2" borderId="17" xfId="0" applyNumberFormat="1" applyFont="1" applyFill="1" applyBorder="1" applyAlignment="1">
      <alignment horizontal="right"/>
    </xf>
    <xf numFmtId="164" fontId="16" fillId="2" borderId="15" xfId="3" applyNumberFormat="1" applyFont="1" applyFill="1" applyBorder="1"/>
    <xf numFmtId="0" fontId="20" fillId="2" borderId="17" xfId="0" applyFont="1" applyFill="1" applyBorder="1"/>
    <xf numFmtId="164" fontId="20" fillId="2" borderId="15" xfId="0" applyNumberFormat="1" applyFont="1" applyFill="1" applyBorder="1"/>
    <xf numFmtId="164" fontId="20" fillId="0" borderId="21" xfId="0" applyNumberFormat="1" applyFont="1" applyFill="1" applyBorder="1"/>
    <xf numFmtId="0" fontId="20" fillId="0" borderId="20" xfId="0" applyFont="1" applyFill="1" applyBorder="1"/>
    <xf numFmtId="0" fontId="16" fillId="0" borderId="5" xfId="3" applyFont="1" applyFill="1" applyBorder="1"/>
    <xf numFmtId="3" fontId="20" fillId="0" borderId="29" xfId="0" applyNumberFormat="1" applyFont="1" applyFill="1" applyBorder="1"/>
    <xf numFmtId="164" fontId="20" fillId="2" borderId="29" xfId="0" applyNumberFormat="1" applyFont="1" applyFill="1" applyBorder="1"/>
    <xf numFmtId="0" fontId="20" fillId="2" borderId="5" xfId="0" applyFont="1" applyFill="1" applyBorder="1"/>
    <xf numFmtId="164" fontId="20" fillId="0" borderId="29" xfId="0" applyNumberFormat="1" applyFont="1" applyFill="1" applyBorder="1"/>
    <xf numFmtId="0" fontId="20" fillId="0" borderId="5" xfId="0" applyFont="1" applyFill="1" applyBorder="1"/>
    <xf numFmtId="164" fontId="8" fillId="0" borderId="15" xfId="3" applyNumberFormat="1" applyFont="1" applyFill="1" applyBorder="1"/>
    <xf numFmtId="0" fontId="17" fillId="0" borderId="17" xfId="0" applyFont="1" applyFill="1" applyBorder="1"/>
    <xf numFmtId="164" fontId="16" fillId="2" borderId="29" xfId="3" applyNumberFormat="1" applyFont="1" applyFill="1" applyBorder="1"/>
    <xf numFmtId="3" fontId="16" fillId="2" borderId="5" xfId="0" applyNumberFormat="1" applyFont="1" applyFill="1" applyBorder="1"/>
    <xf numFmtId="0" fontId="17" fillId="0" borderId="20" xfId="0" applyFont="1" applyFill="1" applyBorder="1"/>
    <xf numFmtId="164" fontId="16" fillId="0" borderId="23" xfId="3" applyNumberFormat="1" applyFont="1" applyFill="1" applyBorder="1"/>
    <xf numFmtId="3" fontId="20" fillId="0" borderId="25" xfId="0" applyNumberFormat="1" applyFont="1" applyFill="1" applyBorder="1"/>
    <xf numFmtId="164" fontId="16" fillId="0" borderId="12" xfId="1" applyNumberFormat="1" applyFont="1" applyFill="1" applyBorder="1" applyAlignment="1">
      <alignment vertical="center"/>
    </xf>
    <xf numFmtId="3" fontId="16" fillId="0" borderId="12" xfId="1" applyNumberFormat="1" applyFont="1" applyFill="1" applyBorder="1" applyAlignment="1">
      <alignment vertical="center"/>
    </xf>
    <xf numFmtId="164" fontId="8" fillId="2" borderId="23" xfId="3" applyNumberFormat="1" applyFont="1" applyFill="1" applyBorder="1"/>
    <xf numFmtId="0" fontId="17" fillId="2" borderId="25" xfId="0" applyFont="1" applyFill="1" applyBorder="1"/>
    <xf numFmtId="164" fontId="16" fillId="0" borderId="21" xfId="3" applyNumberFormat="1" applyFont="1" applyFill="1" applyBorder="1"/>
    <xf numFmtId="164" fontId="8" fillId="2" borderId="21" xfId="3" applyNumberFormat="1" applyFont="1" applyFill="1" applyBorder="1"/>
    <xf numFmtId="164" fontId="16" fillId="2" borderId="27" xfId="3" applyNumberFormat="1" applyFont="1" applyFill="1" applyBorder="1" applyAlignment="1">
      <alignment horizontal="right"/>
    </xf>
    <xf numFmtId="0" fontId="31" fillId="0" borderId="20" xfId="0" applyFont="1" applyFill="1" applyBorder="1" applyAlignment="1">
      <alignment horizontal="left" vertical="center" wrapText="1"/>
    </xf>
    <xf numFmtId="49" fontId="8" fillId="0" borderId="7" xfId="3" applyNumberFormat="1" applyFont="1" applyFill="1" applyBorder="1" applyAlignment="1">
      <alignment horizontal="center"/>
    </xf>
    <xf numFmtId="164" fontId="16" fillId="2" borderId="27" xfId="3" applyNumberFormat="1" applyFont="1" applyFill="1" applyBorder="1"/>
    <xf numFmtId="3" fontId="8" fillId="2" borderId="25" xfId="1" applyNumberFormat="1" applyFont="1" applyFill="1" applyBorder="1"/>
    <xf numFmtId="164" fontId="8" fillId="2" borderId="49" xfId="3" applyNumberFormat="1" applyFont="1" applyFill="1" applyBorder="1"/>
    <xf numFmtId="3" fontId="8" fillId="2" borderId="48" xfId="1" applyNumberFormat="1" applyFont="1" applyFill="1" applyBorder="1"/>
    <xf numFmtId="164" fontId="8" fillId="2" borderId="15" xfId="3" applyNumberFormat="1" applyFont="1" applyFill="1" applyBorder="1"/>
    <xf numFmtId="3" fontId="8" fillId="2" borderId="17" xfId="1" applyNumberFormat="1" applyFont="1" applyFill="1" applyBorder="1"/>
    <xf numFmtId="3" fontId="8" fillId="2" borderId="5" xfId="1" applyNumberFormat="1" applyFont="1" applyFill="1" applyBorder="1"/>
    <xf numFmtId="164" fontId="16" fillId="2" borderId="20" xfId="3" applyNumberFormat="1" applyFont="1" applyFill="1" applyBorder="1"/>
    <xf numFmtId="164" fontId="8" fillId="0" borderId="25" xfId="3" applyNumberFormat="1" applyFont="1" applyBorder="1"/>
    <xf numFmtId="0" fontId="13" fillId="0" borderId="24" xfId="0" applyFont="1" applyBorder="1"/>
    <xf numFmtId="0" fontId="17" fillId="2" borderId="24" xfId="0" applyFont="1" applyFill="1" applyBorder="1"/>
    <xf numFmtId="0" fontId="17" fillId="0" borderId="24" xfId="0" applyFont="1" applyBorder="1"/>
    <xf numFmtId="3" fontId="17" fillId="2" borderId="24" xfId="0" applyNumberFormat="1" applyFont="1" applyFill="1" applyBorder="1"/>
    <xf numFmtId="2" fontId="17" fillId="0" borderId="26" xfId="0" applyNumberFormat="1" applyFont="1" applyBorder="1"/>
    <xf numFmtId="0" fontId="13" fillId="0" borderId="23" xfId="0" applyFont="1" applyBorder="1"/>
    <xf numFmtId="3" fontId="16" fillId="0" borderId="23" xfId="3" applyNumberFormat="1" applyFont="1" applyFill="1" applyBorder="1"/>
    <xf numFmtId="0" fontId="0" fillId="0" borderId="0" xfId="0" applyFill="1" applyBorder="1"/>
    <xf numFmtId="0" fontId="16" fillId="2" borderId="24" xfId="3" applyFont="1" applyFill="1" applyBorder="1" applyAlignment="1">
      <alignment horizontal="left"/>
    </xf>
    <xf numFmtId="0" fontId="11" fillId="0" borderId="30" xfId="3" applyFont="1" applyFill="1" applyBorder="1" applyAlignment="1"/>
    <xf numFmtId="0" fontId="11" fillId="0" borderId="44" xfId="3" applyFont="1" applyFill="1" applyBorder="1" applyAlignment="1"/>
    <xf numFmtId="0" fontId="16" fillId="2" borderId="25" xfId="3" applyFont="1" applyFill="1" applyBorder="1" applyAlignment="1">
      <alignment horizontal="left"/>
    </xf>
    <xf numFmtId="0" fontId="8" fillId="0" borderId="25" xfId="0" applyFont="1" applyFill="1" applyBorder="1" applyAlignment="1">
      <alignment horizontal="left" wrapText="1"/>
    </xf>
    <xf numFmtId="0" fontId="13" fillId="0" borderId="5" xfId="0" applyFont="1" applyFill="1" applyBorder="1"/>
    <xf numFmtId="4" fontId="16" fillId="0" borderId="0" xfId="0" applyNumberFormat="1" applyFont="1" applyFill="1" applyBorder="1"/>
    <xf numFmtId="0" fontId="13" fillId="0" borderId="6" xfId="0" applyFont="1" applyBorder="1"/>
    <xf numFmtId="0" fontId="8" fillId="0" borderId="4" xfId="3" applyFont="1" applyFill="1" applyBorder="1" applyAlignment="1">
      <alignment horizontal="center"/>
    </xf>
    <xf numFmtId="49" fontId="8" fillId="0" borderId="22" xfId="3" applyNumberFormat="1" applyFont="1" applyFill="1" applyBorder="1" applyAlignment="1" applyProtection="1">
      <alignment horizontal="center"/>
      <protection locked="0"/>
    </xf>
    <xf numFmtId="0" fontId="8" fillId="0" borderId="5" xfId="3" applyNumberFormat="1" applyFont="1" applyFill="1" applyBorder="1" applyAlignment="1">
      <alignment horizontal="left"/>
    </xf>
    <xf numFmtId="3" fontId="9" fillId="0" borderId="29" xfId="0" applyNumberFormat="1" applyFont="1" applyFill="1" applyBorder="1"/>
    <xf numFmtId="164" fontId="9" fillId="2" borderId="29" xfId="0" applyNumberFormat="1" applyFont="1" applyFill="1" applyBorder="1"/>
    <xf numFmtId="4" fontId="16" fillId="0" borderId="17" xfId="0" applyNumberFormat="1" applyFont="1" applyFill="1" applyBorder="1"/>
    <xf numFmtId="4" fontId="16" fillId="0" borderId="67" xfId="0" applyNumberFormat="1" applyFont="1" applyFill="1" applyBorder="1"/>
    <xf numFmtId="0" fontId="11" fillId="0" borderId="44" xfId="3" applyFont="1" applyFill="1" applyBorder="1" applyAlignment="1"/>
    <xf numFmtId="49" fontId="16" fillId="0" borderId="27" xfId="3" applyNumberFormat="1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6" fillId="0" borderId="20" xfId="3" applyFont="1" applyFill="1" applyBorder="1" applyAlignment="1">
      <alignment horizontal="left"/>
    </xf>
    <xf numFmtId="0" fontId="17" fillId="0" borderId="25" xfId="0" applyFont="1" applyFill="1" applyBorder="1"/>
    <xf numFmtId="164" fontId="8" fillId="0" borderId="48" xfId="0" applyNumberFormat="1" applyFont="1" applyFill="1" applyBorder="1"/>
    <xf numFmtId="3" fontId="8" fillId="0" borderId="25" xfId="0" applyNumberFormat="1" applyFont="1" applyFill="1" applyBorder="1"/>
    <xf numFmtId="164" fontId="8" fillId="0" borderId="25" xfId="0" applyNumberFormat="1" applyFont="1" applyFill="1" applyBorder="1"/>
    <xf numFmtId="164" fontId="16" fillId="0" borderId="25" xfId="0" applyNumberFormat="1" applyFont="1" applyFill="1" applyBorder="1"/>
    <xf numFmtId="0" fontId="13" fillId="0" borderId="25" xfId="0" applyFont="1" applyFill="1" applyBorder="1"/>
    <xf numFmtId="164" fontId="8" fillId="0" borderId="25" xfId="3" applyNumberFormat="1" applyFont="1" applyFill="1" applyBorder="1"/>
    <xf numFmtId="164" fontId="16" fillId="0" borderId="15" xfId="3" applyNumberFormat="1" applyFont="1" applyFill="1" applyBorder="1"/>
    <xf numFmtId="164" fontId="8" fillId="0" borderId="27" xfId="3" applyNumberFormat="1" applyFont="1" applyFill="1" applyBorder="1"/>
    <xf numFmtId="1" fontId="8" fillId="0" borderId="25" xfId="0" applyNumberFormat="1" applyFont="1" applyFill="1" applyBorder="1"/>
    <xf numFmtId="164" fontId="0" fillId="0" borderId="0" xfId="0" applyNumberFormat="1"/>
    <xf numFmtId="1" fontId="17" fillId="0" borderId="25" xfId="0" applyNumberFormat="1" applyFont="1" applyFill="1" applyBorder="1"/>
    <xf numFmtId="3" fontId="17" fillId="0" borderId="25" xfId="0" applyNumberFormat="1" applyFont="1" applyFill="1" applyBorder="1"/>
    <xf numFmtId="164" fontId="16" fillId="0" borderId="27" xfId="3" applyNumberFormat="1" applyFont="1" applyFill="1" applyBorder="1" applyAlignment="1">
      <alignment horizontal="right"/>
    </xf>
    <xf numFmtId="0" fontId="13" fillId="0" borderId="26" xfId="0" applyFont="1" applyFill="1" applyBorder="1"/>
    <xf numFmtId="164" fontId="6" fillId="0" borderId="25" xfId="3" applyNumberFormat="1" applyFont="1" applyFill="1" applyBorder="1" applyAlignment="1">
      <alignment horizontal="right"/>
    </xf>
    <xf numFmtId="3" fontId="16" fillId="0" borderId="25" xfId="3" applyNumberFormat="1" applyFont="1" applyFill="1" applyBorder="1" applyAlignment="1">
      <alignment horizontal="right"/>
    </xf>
    <xf numFmtId="164" fontId="1" fillId="0" borderId="25" xfId="3" applyNumberFormat="1" applyFill="1" applyBorder="1"/>
    <xf numFmtId="3" fontId="0" fillId="0" borderId="0" xfId="0" applyNumberFormat="1"/>
    <xf numFmtId="164" fontId="1" fillId="0" borderId="25" xfId="3" applyNumberFormat="1" applyFont="1" applyFill="1" applyBorder="1"/>
    <xf numFmtId="164" fontId="7" fillId="0" borderId="17" xfId="3" applyNumberFormat="1" applyFont="1" applyFill="1" applyBorder="1"/>
    <xf numFmtId="3" fontId="20" fillId="0" borderId="17" xfId="0" applyNumberFormat="1" applyFont="1" applyFill="1" applyBorder="1"/>
    <xf numFmtId="164" fontId="1" fillId="0" borderId="20" xfId="3" applyNumberFormat="1" applyFont="1" applyFill="1" applyBorder="1"/>
    <xf numFmtId="3" fontId="17" fillId="0" borderId="20" xfId="0" applyNumberFormat="1" applyFont="1" applyFill="1" applyBorder="1"/>
    <xf numFmtId="49" fontId="7" fillId="2" borderId="19" xfId="3" applyNumberFormat="1" applyFont="1" applyFill="1" applyBorder="1" applyAlignment="1">
      <alignment horizontal="center"/>
    </xf>
    <xf numFmtId="0" fontId="7" fillId="2" borderId="0" xfId="3" applyFont="1" applyFill="1" applyBorder="1" applyAlignment="1">
      <alignment horizontal="left"/>
    </xf>
    <xf numFmtId="0" fontId="1" fillId="0" borderId="17" xfId="3" applyFont="1" applyFill="1" applyBorder="1" applyAlignment="1">
      <alignment horizontal="left"/>
    </xf>
    <xf numFmtId="49" fontId="7" fillId="2" borderId="61" xfId="3" applyNumberFormat="1" applyFont="1" applyFill="1" applyBorder="1" applyAlignment="1">
      <alignment horizontal="center"/>
    </xf>
    <xf numFmtId="164" fontId="1" fillId="0" borderId="5" xfId="3" applyNumberFormat="1" applyFont="1" applyFill="1" applyBorder="1"/>
    <xf numFmtId="3" fontId="17" fillId="0" borderId="5" xfId="0" applyNumberFormat="1" applyFont="1" applyFill="1" applyBorder="1"/>
    <xf numFmtId="3" fontId="17" fillId="0" borderId="29" xfId="0" applyNumberFormat="1" applyFont="1" applyFill="1" applyBorder="1"/>
    <xf numFmtId="164" fontId="16" fillId="0" borderId="25" xfId="3" applyNumberFormat="1" applyFont="1" applyFill="1" applyBorder="1" applyAlignment="1">
      <alignment horizontal="right"/>
    </xf>
    <xf numFmtId="164" fontId="8" fillId="0" borderId="11" xfId="1" applyNumberFormat="1" applyFont="1" applyFill="1" applyBorder="1" applyAlignment="1">
      <alignment vertical="center"/>
    </xf>
    <xf numFmtId="3" fontId="8" fillId="0" borderId="25" xfId="1" applyNumberFormat="1" applyFont="1" applyFill="1" applyBorder="1" applyAlignment="1">
      <alignment vertical="center"/>
    </xf>
    <xf numFmtId="3" fontId="8" fillId="0" borderId="20" xfId="1" applyNumberFormat="1" applyFont="1" applyFill="1" applyBorder="1" applyAlignment="1">
      <alignment vertical="center"/>
    </xf>
    <xf numFmtId="164" fontId="8" fillId="0" borderId="23" xfId="3" applyNumberFormat="1" applyFont="1" applyFill="1" applyBorder="1"/>
    <xf numFmtId="0" fontId="8" fillId="0" borderId="25" xfId="3" applyFont="1" applyFill="1" applyBorder="1" applyAlignment="1">
      <alignment horizontal="center" vertical="center"/>
    </xf>
    <xf numFmtId="164" fontId="16" fillId="0" borderId="20" xfId="3" applyNumberFormat="1" applyFont="1" applyFill="1" applyBorder="1"/>
    <xf numFmtId="0" fontId="8" fillId="0" borderId="12" xfId="3" applyFont="1" applyFill="1" applyBorder="1" applyAlignment="1">
      <alignment horizontal="left" vertical="center"/>
    </xf>
    <xf numFmtId="49" fontId="16" fillId="0" borderId="25" xfId="3" applyNumberFormat="1" applyFont="1" applyFill="1" applyBorder="1"/>
    <xf numFmtId="164" fontId="16" fillId="0" borderId="11" xfId="3" applyNumberFormat="1" applyFont="1" applyFill="1" applyBorder="1"/>
    <xf numFmtId="3" fontId="17" fillId="0" borderId="23" xfId="0" applyNumberFormat="1" applyFont="1" applyFill="1" applyBorder="1"/>
    <xf numFmtId="164" fontId="8" fillId="0" borderId="20" xfId="1" applyNumberFormat="1" applyFont="1" applyFill="1" applyBorder="1" applyAlignment="1">
      <alignment horizontal="right"/>
    </xf>
    <xf numFmtId="3" fontId="8" fillId="0" borderId="20" xfId="1" applyNumberFormat="1" applyFont="1" applyFill="1" applyBorder="1" applyAlignment="1"/>
    <xf numFmtId="0" fontId="17" fillId="0" borderId="29" xfId="0" applyFont="1" applyFill="1" applyBorder="1"/>
    <xf numFmtId="3" fontId="17" fillId="0" borderId="24" xfId="0" applyNumberFormat="1" applyFont="1" applyFill="1" applyBorder="1"/>
    <xf numFmtId="0" fontId="17" fillId="0" borderId="24" xfId="0" applyFont="1" applyFill="1" applyBorder="1"/>
    <xf numFmtId="1" fontId="16" fillId="0" borderId="25" xfId="3" applyNumberFormat="1" applyFont="1" applyFill="1" applyBorder="1"/>
    <xf numFmtId="164" fontId="8" fillId="0" borderId="48" xfId="3" applyNumberFormat="1" applyFont="1" applyFill="1" applyBorder="1"/>
    <xf numFmtId="0" fontId="17" fillId="0" borderId="56" xfId="0" applyFont="1" applyFill="1" applyBorder="1"/>
    <xf numFmtId="164" fontId="8" fillId="0" borderId="25" xfId="0" applyNumberFormat="1" applyFont="1" applyFill="1" applyBorder="1" applyAlignment="1">
      <alignment wrapText="1"/>
    </xf>
    <xf numFmtId="164" fontId="8" fillId="0" borderId="29" xfId="0" applyNumberFormat="1" applyFont="1" applyFill="1" applyBorder="1" applyAlignment="1">
      <alignment wrapText="1"/>
    </xf>
    <xf numFmtId="164" fontId="8" fillId="0" borderId="15" xfId="0" applyNumberFormat="1" applyFont="1" applyFill="1" applyBorder="1" applyAlignment="1">
      <alignment wrapText="1"/>
    </xf>
    <xf numFmtId="49" fontId="11" fillId="2" borderId="19" xfId="3" applyNumberFormat="1" applyFont="1" applyFill="1" applyBorder="1" applyAlignment="1">
      <alignment horizontal="left"/>
    </xf>
    <xf numFmtId="0" fontId="11" fillId="2" borderId="17" xfId="3" applyFont="1" applyFill="1" applyBorder="1" applyAlignment="1">
      <alignment horizontal="center"/>
    </xf>
    <xf numFmtId="0" fontId="31" fillId="0" borderId="17" xfId="0" applyFont="1" applyFill="1" applyBorder="1" applyAlignment="1">
      <alignment wrapText="1"/>
    </xf>
    <xf numFmtId="0" fontId="8" fillId="0" borderId="15" xfId="3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 wrapText="1"/>
    </xf>
    <xf numFmtId="164" fontId="8" fillId="0" borderId="17" xfId="0" applyNumberFormat="1" applyFont="1" applyFill="1" applyBorder="1" applyAlignment="1">
      <alignment wrapText="1"/>
    </xf>
    <xf numFmtId="164" fontId="8" fillId="0" borderId="48" xfId="0" applyNumberFormat="1" applyFont="1" applyFill="1" applyBorder="1" applyAlignment="1">
      <alignment wrapText="1"/>
    </xf>
    <xf numFmtId="3" fontId="17" fillId="0" borderId="48" xfId="0" applyNumberFormat="1" applyFont="1" applyFill="1" applyBorder="1"/>
    <xf numFmtId="164" fontId="9" fillId="0" borderId="20" xfId="1" applyNumberFormat="1" applyFont="1" applyFill="1" applyBorder="1" applyAlignment="1"/>
    <xf numFmtId="0" fontId="16" fillId="2" borderId="24" xfId="0" applyFont="1" applyFill="1" applyBorder="1" applyAlignment="1"/>
    <xf numFmtId="164" fontId="16" fillId="2" borderId="25" xfId="0" applyNumberFormat="1" applyFont="1" applyFill="1" applyBorder="1"/>
    <xf numFmtId="164" fontId="8" fillId="2" borderId="25" xfId="0" applyNumberFormat="1" applyFont="1" applyFill="1" applyBorder="1"/>
    <xf numFmtId="164" fontId="9" fillId="2" borderId="25" xfId="0" applyNumberFormat="1" applyFont="1" applyFill="1" applyBorder="1"/>
    <xf numFmtId="164" fontId="8" fillId="2" borderId="17" xfId="0" applyNumberFormat="1" applyFont="1" applyFill="1" applyBorder="1"/>
    <xf numFmtId="3" fontId="17" fillId="2" borderId="28" xfId="0" applyNumberFormat="1" applyFont="1" applyFill="1" applyBorder="1"/>
    <xf numFmtId="164" fontId="8" fillId="2" borderId="20" xfId="0" applyNumberFormat="1" applyFont="1" applyFill="1" applyBorder="1"/>
    <xf numFmtId="3" fontId="17" fillId="2" borderId="21" xfId="0" applyNumberFormat="1" applyFont="1" applyFill="1" applyBorder="1"/>
    <xf numFmtId="3" fontId="17" fillId="2" borderId="12" xfId="0" applyNumberFormat="1" applyFont="1" applyFill="1" applyBorder="1" applyAlignment="1">
      <alignment vertical="top"/>
    </xf>
    <xf numFmtId="164" fontId="8" fillId="2" borderId="48" xfId="0" applyNumberFormat="1" applyFont="1" applyFill="1" applyBorder="1"/>
    <xf numFmtId="0" fontId="8" fillId="2" borderId="41" xfId="0" applyFont="1" applyFill="1" applyBorder="1"/>
    <xf numFmtId="164" fontId="13" fillId="2" borderId="25" xfId="0" applyNumberFormat="1" applyFont="1" applyFill="1" applyBorder="1"/>
    <xf numFmtId="164" fontId="16" fillId="2" borderId="20" xfId="0" applyNumberFormat="1" applyFont="1" applyFill="1" applyBorder="1"/>
    <xf numFmtId="164" fontId="8" fillId="2" borderId="23" xfId="0" applyNumberFormat="1" applyFont="1" applyFill="1" applyBorder="1"/>
    <xf numFmtId="164" fontId="8" fillId="2" borderId="66" xfId="0" applyNumberFormat="1" applyFont="1" applyFill="1" applyBorder="1"/>
    <xf numFmtId="3" fontId="17" fillId="2" borderId="48" xfId="0" applyNumberFormat="1" applyFont="1" applyFill="1" applyBorder="1"/>
    <xf numFmtId="164" fontId="8" fillId="2" borderId="16" xfId="0" applyNumberFormat="1" applyFont="1" applyFill="1" applyBorder="1"/>
    <xf numFmtId="3" fontId="17" fillId="2" borderId="17" xfId="0" applyNumberFormat="1" applyFont="1" applyFill="1" applyBorder="1"/>
    <xf numFmtId="164" fontId="8" fillId="2" borderId="0" xfId="0" applyNumberFormat="1" applyFont="1" applyFill="1"/>
    <xf numFmtId="0" fontId="8" fillId="2" borderId="0" xfId="0" applyFont="1" applyFill="1"/>
    <xf numFmtId="164" fontId="16" fillId="2" borderId="2" xfId="0" applyNumberFormat="1" applyFont="1" applyFill="1" applyBorder="1" applyAlignment="1">
      <alignment horizontal="center"/>
    </xf>
    <xf numFmtId="164" fontId="16" fillId="2" borderId="5" xfId="0" applyNumberFormat="1" applyFont="1" applyFill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164" fontId="8" fillId="2" borderId="41" xfId="0" applyNumberFormat="1" applyFont="1" applyFill="1" applyBorder="1"/>
    <xf numFmtId="3" fontId="8" fillId="2" borderId="41" xfId="0" applyNumberFormat="1" applyFont="1" applyFill="1" applyBorder="1"/>
    <xf numFmtId="164" fontId="17" fillId="2" borderId="23" xfId="0" applyNumberFormat="1" applyFont="1" applyFill="1" applyBorder="1"/>
    <xf numFmtId="164" fontId="17" fillId="2" borderId="25" xfId="0" applyNumberFormat="1" applyFont="1" applyFill="1" applyBorder="1"/>
    <xf numFmtId="3" fontId="8" fillId="2" borderId="23" xfId="0" applyNumberFormat="1" applyFont="1" applyFill="1" applyBorder="1"/>
    <xf numFmtId="49" fontId="16" fillId="2" borderId="24" xfId="3" applyNumberFormat="1" applyFont="1" applyFill="1" applyBorder="1" applyAlignment="1">
      <alignment horizontal="left"/>
    </xf>
    <xf numFmtId="49" fontId="16" fillId="2" borderId="27" xfId="3" applyNumberFormat="1" applyFont="1" applyFill="1" applyBorder="1" applyAlignment="1">
      <alignment horizontal="left"/>
    </xf>
    <xf numFmtId="0" fontId="21" fillId="0" borderId="20" xfId="3" applyFont="1" applyFill="1" applyBorder="1"/>
    <xf numFmtId="0" fontId="8" fillId="0" borderId="21" xfId="3" applyNumberFormat="1" applyFont="1" applyFill="1" applyBorder="1" applyAlignment="1">
      <alignment horizontal="left"/>
    </xf>
    <xf numFmtId="3" fontId="8" fillId="0" borderId="21" xfId="0" applyNumberFormat="1" applyFont="1" applyFill="1" applyBorder="1" applyAlignment="1">
      <alignment horizontal="right"/>
    </xf>
    <xf numFmtId="164" fontId="8" fillId="2" borderId="21" xfId="0" applyNumberFormat="1" applyFont="1" applyFill="1" applyBorder="1" applyAlignment="1">
      <alignment horizontal="right"/>
    </xf>
    <xf numFmtId="3" fontId="8" fillId="2" borderId="20" xfId="1" applyNumberFormat="1" applyFont="1" applyFill="1" applyBorder="1"/>
    <xf numFmtId="164" fontId="8" fillId="0" borderId="20" xfId="1" applyNumberFormat="1" applyFont="1" applyFill="1" applyBorder="1" applyAlignment="1"/>
    <xf numFmtId="0" fontId="11" fillId="0" borderId="10" xfId="3" applyFont="1" applyBorder="1" applyAlignment="1">
      <alignment horizontal="left"/>
    </xf>
    <xf numFmtId="0" fontId="16" fillId="2" borderId="1" xfId="3" applyFont="1" applyFill="1" applyBorder="1" applyAlignment="1">
      <alignment horizontal="center"/>
    </xf>
    <xf numFmtId="0" fontId="8" fillId="2" borderId="25" xfId="0" applyFont="1" applyFill="1" applyBorder="1" applyAlignment="1">
      <alignment vertical="top"/>
    </xf>
    <xf numFmtId="49" fontId="16" fillId="2" borderId="12" xfId="3" applyNumberFormat="1" applyFont="1" applyFill="1" applyBorder="1" applyAlignment="1">
      <alignment horizontal="left"/>
    </xf>
    <xf numFmtId="49" fontId="16" fillId="2" borderId="12" xfId="3" applyNumberFormat="1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1" fillId="2" borderId="58" xfId="3" applyFont="1" applyFill="1" applyBorder="1" applyAlignment="1">
      <alignment horizontal="left" vertical="center"/>
    </xf>
    <xf numFmtId="4" fontId="13" fillId="2" borderId="13" xfId="0" applyNumberFormat="1" applyFont="1" applyFill="1" applyBorder="1"/>
    <xf numFmtId="164" fontId="16" fillId="2" borderId="25" xfId="3" applyNumberFormat="1" applyFont="1" applyFill="1" applyBorder="1"/>
    <xf numFmtId="4" fontId="16" fillId="2" borderId="25" xfId="3" applyNumberFormat="1" applyFont="1" applyFill="1" applyBorder="1"/>
    <xf numFmtId="4" fontId="16" fillId="2" borderId="26" xfId="3" applyNumberFormat="1" applyFont="1" applyFill="1" applyBorder="1"/>
    <xf numFmtId="0" fontId="13" fillId="2" borderId="27" xfId="0" applyFont="1" applyFill="1" applyBorder="1"/>
    <xf numFmtId="164" fontId="13" fillId="2" borderId="20" xfId="0" applyNumberFormat="1" applyFont="1" applyFill="1" applyBorder="1"/>
    <xf numFmtId="3" fontId="17" fillId="2" borderId="20" xfId="0" applyNumberFormat="1" applyFont="1" applyFill="1" applyBorder="1"/>
    <xf numFmtId="4" fontId="13" fillId="2" borderId="20" xfId="0" applyNumberFormat="1" applyFont="1" applyFill="1" applyBorder="1"/>
    <xf numFmtId="4" fontId="13" fillId="2" borderId="53" xfId="0" applyNumberFormat="1" applyFont="1" applyFill="1" applyBorder="1"/>
    <xf numFmtId="164" fontId="16" fillId="2" borderId="24" xfId="3" applyNumberFormat="1" applyFont="1" applyFill="1" applyBorder="1"/>
    <xf numFmtId="3" fontId="8" fillId="2" borderId="17" xfId="3" applyNumberFormat="1" applyFont="1" applyFill="1" applyBorder="1"/>
    <xf numFmtId="164" fontId="8" fillId="2" borderId="17" xfId="3" applyNumberFormat="1" applyFont="1" applyFill="1" applyBorder="1"/>
    <xf numFmtId="164" fontId="8" fillId="2" borderId="48" xfId="3" applyNumberFormat="1" applyFont="1" applyFill="1" applyBorder="1"/>
    <xf numFmtId="3" fontId="16" fillId="2" borderId="11" xfId="3" applyNumberFormat="1" applyFont="1" applyFill="1" applyBorder="1"/>
    <xf numFmtId="3" fontId="17" fillId="2" borderId="23" xfId="0" applyNumberFormat="1" applyFont="1" applyFill="1" applyBorder="1"/>
    <xf numFmtId="0" fontId="8" fillId="2" borderId="43" xfId="3" applyFont="1" applyFill="1" applyBorder="1" applyAlignment="1">
      <alignment horizontal="center"/>
    </xf>
    <xf numFmtId="164" fontId="8" fillId="2" borderId="37" xfId="3" applyNumberFormat="1" applyFont="1" applyFill="1" applyBorder="1"/>
    <xf numFmtId="3" fontId="17" fillId="2" borderId="8" xfId="0" applyNumberFormat="1" applyFont="1" applyFill="1" applyBorder="1"/>
    <xf numFmtId="3" fontId="8" fillId="2" borderId="24" xfId="3" applyNumberFormat="1" applyFont="1" applyFill="1" applyBorder="1"/>
    <xf numFmtId="164" fontId="8" fillId="2" borderId="24" xfId="3" applyNumberFormat="1" applyFont="1" applyFill="1" applyBorder="1"/>
    <xf numFmtId="49" fontId="8" fillId="2" borderId="22" xfId="0" applyNumberFormat="1" applyFont="1" applyFill="1" applyBorder="1"/>
    <xf numFmtId="0" fontId="8" fillId="2" borderId="30" xfId="3" applyFont="1" applyFill="1" applyBorder="1"/>
    <xf numFmtId="4" fontId="16" fillId="2" borderId="69" xfId="0" applyNumberFormat="1" applyFont="1" applyFill="1" applyBorder="1"/>
    <xf numFmtId="49" fontId="16" fillId="0" borderId="14" xfId="3" applyNumberFormat="1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0" fontId="13" fillId="0" borderId="8" xfId="0" applyFont="1" applyBorder="1"/>
    <xf numFmtId="0" fontId="13" fillId="0" borderId="71" xfId="0" applyFont="1" applyBorder="1"/>
    <xf numFmtId="0" fontId="1" fillId="0" borderId="17" xfId="3" applyBorder="1"/>
    <xf numFmtId="164" fontId="1" fillId="2" borderId="17" xfId="3" applyNumberFormat="1" applyFill="1" applyBorder="1"/>
    <xf numFmtId="3" fontId="17" fillId="0" borderId="17" xfId="0" applyNumberFormat="1" applyFont="1" applyBorder="1"/>
    <xf numFmtId="0" fontId="0" fillId="0" borderId="17" xfId="0" applyBorder="1"/>
    <xf numFmtId="0" fontId="0" fillId="0" borderId="42" xfId="0" applyBorder="1"/>
    <xf numFmtId="0" fontId="16" fillId="2" borderId="70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3" fillId="2" borderId="8" xfId="0" applyFont="1" applyFill="1" applyBorder="1"/>
    <xf numFmtId="0" fontId="13" fillId="2" borderId="71" xfId="0" applyFont="1" applyFill="1" applyBorder="1"/>
    <xf numFmtId="3" fontId="20" fillId="2" borderId="17" xfId="0" applyNumberFormat="1" applyFont="1" applyFill="1" applyBorder="1"/>
    <xf numFmtId="4" fontId="8" fillId="2" borderId="62" xfId="0" applyNumberFormat="1" applyFont="1" applyFill="1" applyBorder="1"/>
    <xf numFmtId="0" fontId="8" fillId="2" borderId="61" xfId="0" applyFont="1" applyFill="1" applyBorder="1"/>
    <xf numFmtId="0" fontId="0" fillId="0" borderId="0" xfId="0"/>
    <xf numFmtId="0" fontId="1" fillId="0" borderId="0" xfId="3" applyFont="1" applyFill="1"/>
    <xf numFmtId="0" fontId="37" fillId="0" borderId="0" xfId="3" applyFont="1" applyFill="1"/>
    <xf numFmtId="0" fontId="3" fillId="0" borderId="0" xfId="3" applyFont="1" applyFill="1"/>
    <xf numFmtId="3" fontId="37" fillId="0" borderId="0" xfId="3" applyNumberFormat="1" applyFont="1" applyFill="1" applyBorder="1"/>
    <xf numFmtId="0" fontId="37" fillId="0" borderId="0" xfId="3" applyFont="1" applyFill="1" applyBorder="1"/>
    <xf numFmtId="0" fontId="16" fillId="2" borderId="23" xfId="3" applyFont="1" applyFill="1" applyBorder="1" applyAlignment="1">
      <alignment horizontal="left"/>
    </xf>
    <xf numFmtId="0" fontId="16" fillId="2" borderId="24" xfId="3" applyFont="1" applyFill="1" applyBorder="1" applyAlignment="1">
      <alignment horizontal="left"/>
    </xf>
    <xf numFmtId="0" fontId="16" fillId="0" borderId="27" xfId="0" applyFont="1" applyFill="1" applyBorder="1" applyAlignment="1"/>
    <xf numFmtId="0" fontId="16" fillId="0" borderId="12" xfId="0" applyFont="1" applyFill="1" applyBorder="1" applyAlignment="1"/>
    <xf numFmtId="0" fontId="11" fillId="0" borderId="30" xfId="0" applyFont="1" applyFill="1" applyBorder="1" applyAlignment="1"/>
    <xf numFmtId="0" fontId="11" fillId="0" borderId="44" xfId="0" applyFont="1" applyFill="1" applyBorder="1" applyAlignment="1"/>
    <xf numFmtId="0" fontId="11" fillId="0" borderId="45" xfId="0" applyFont="1" applyFill="1" applyBorder="1" applyAlignment="1"/>
    <xf numFmtId="0" fontId="26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4" fillId="0" borderId="30" xfId="3" applyFont="1" applyFill="1" applyBorder="1" applyAlignment="1"/>
    <xf numFmtId="0" fontId="4" fillId="0" borderId="44" xfId="3" applyFont="1" applyFill="1" applyBorder="1" applyAlignment="1"/>
    <xf numFmtId="0" fontId="4" fillId="0" borderId="45" xfId="3" applyFont="1" applyFill="1" applyBorder="1" applyAlignment="1"/>
    <xf numFmtId="0" fontId="4" fillId="2" borderId="38" xfId="3" applyFont="1" applyFill="1" applyBorder="1" applyAlignment="1"/>
    <xf numFmtId="0" fontId="4" fillId="2" borderId="39" xfId="3" applyFont="1" applyFill="1" applyBorder="1" applyAlignment="1"/>
    <xf numFmtId="0" fontId="4" fillId="2" borderId="40" xfId="3" applyFont="1" applyFill="1" applyBorder="1" applyAlignment="1"/>
    <xf numFmtId="0" fontId="4" fillId="2" borderId="30" xfId="3" applyFont="1" applyFill="1" applyBorder="1" applyAlignment="1"/>
    <xf numFmtId="0" fontId="4" fillId="2" borderId="44" xfId="3" applyFont="1" applyFill="1" applyBorder="1" applyAlignment="1"/>
    <xf numFmtId="0" fontId="4" fillId="2" borderId="45" xfId="3" applyFont="1" applyFill="1" applyBorder="1" applyAlignment="1"/>
    <xf numFmtId="49" fontId="11" fillId="2" borderId="30" xfId="3" applyNumberFormat="1" applyFont="1" applyFill="1" applyBorder="1" applyAlignment="1">
      <alignment horizontal="left"/>
    </xf>
    <xf numFmtId="0" fontId="11" fillId="2" borderId="44" xfId="3" applyFont="1" applyFill="1" applyBorder="1" applyAlignment="1"/>
    <xf numFmtId="0" fontId="11" fillId="2" borderId="45" xfId="3" applyFont="1" applyFill="1" applyBorder="1" applyAlignment="1"/>
    <xf numFmtId="0" fontId="11" fillId="2" borderId="38" xfId="3" applyFont="1" applyFill="1" applyBorder="1" applyAlignment="1"/>
    <xf numFmtId="0" fontId="11" fillId="2" borderId="39" xfId="3" applyFont="1" applyFill="1" applyBorder="1" applyAlignment="1"/>
    <xf numFmtId="0" fontId="11" fillId="2" borderId="40" xfId="3" applyFont="1" applyFill="1" applyBorder="1" applyAlignment="1"/>
    <xf numFmtId="0" fontId="11" fillId="2" borderId="30" xfId="3" applyFont="1" applyFill="1" applyBorder="1" applyAlignment="1"/>
    <xf numFmtId="0" fontId="4" fillId="2" borderId="0" xfId="3" applyFont="1" applyFill="1" applyBorder="1" applyAlignment="1"/>
    <xf numFmtId="0" fontId="11" fillId="0" borderId="30" xfId="3" applyFont="1" applyFill="1" applyBorder="1" applyAlignment="1"/>
    <xf numFmtId="0" fontId="11" fillId="0" borderId="44" xfId="3" applyFont="1" applyFill="1" applyBorder="1" applyAlignment="1"/>
    <xf numFmtId="49" fontId="16" fillId="0" borderId="27" xfId="3" applyNumberFormat="1" applyFont="1" applyFill="1" applyBorder="1" applyAlignment="1" applyProtection="1">
      <alignment horizontal="left"/>
      <protection locked="0"/>
    </xf>
    <xf numFmtId="0" fontId="29" fillId="0" borderId="24" xfId="0" applyFont="1" applyBorder="1" applyAlignment="1">
      <alignment horizontal="left"/>
    </xf>
    <xf numFmtId="0" fontId="11" fillId="0" borderId="38" xfId="3" applyFont="1" applyFill="1" applyBorder="1" applyAlignment="1">
      <alignment horizontal="left" vertical="center"/>
    </xf>
    <xf numFmtId="0" fontId="11" fillId="0" borderId="39" xfId="3" applyFont="1" applyFill="1" applyBorder="1" applyAlignment="1">
      <alignment horizontal="left" vertical="center"/>
    </xf>
    <xf numFmtId="0" fontId="11" fillId="0" borderId="40" xfId="3" applyFont="1" applyFill="1" applyBorder="1" applyAlignment="1">
      <alignment horizontal="left" vertical="center"/>
    </xf>
    <xf numFmtId="0" fontId="16" fillId="0" borderId="21" xfId="3" applyFont="1" applyFill="1" applyBorder="1" applyAlignment="1">
      <alignment horizontal="left"/>
    </xf>
    <xf numFmtId="0" fontId="13" fillId="0" borderId="24" xfId="0" applyFont="1" applyBorder="1" applyAlignment="1"/>
    <xf numFmtId="49" fontId="16" fillId="0" borderId="27" xfId="3" applyNumberFormat="1" applyFont="1" applyFill="1" applyBorder="1" applyAlignment="1">
      <alignment horizontal="left"/>
    </xf>
    <xf numFmtId="0" fontId="13" fillId="0" borderId="23" xfId="0" applyFont="1" applyBorder="1" applyAlignment="1"/>
    <xf numFmtId="0" fontId="16" fillId="0" borderId="21" xfId="0" applyFont="1" applyFill="1" applyBorder="1" applyAlignment="1"/>
    <xf numFmtId="49" fontId="16" fillId="2" borderId="12" xfId="3" applyNumberFormat="1" applyFont="1" applyFill="1" applyBorder="1" applyAlignment="1">
      <alignment horizontal="left"/>
    </xf>
    <xf numFmtId="0" fontId="16" fillId="2" borderId="20" xfId="3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6" fillId="2" borderId="23" xfId="0" applyFont="1" applyFill="1" applyBorder="1" applyAlignment="1"/>
    <xf numFmtId="0" fontId="16" fillId="2" borderId="24" xfId="0" applyFont="1" applyFill="1" applyBorder="1" applyAlignment="1"/>
    <xf numFmtId="0" fontId="16" fillId="2" borderId="21" xfId="3" applyFont="1" applyFill="1" applyBorder="1" applyAlignment="1">
      <alignment horizontal="left"/>
    </xf>
    <xf numFmtId="0" fontId="13" fillId="2" borderId="24" xfId="0" applyFont="1" applyFill="1" applyBorder="1" applyAlignment="1"/>
    <xf numFmtId="0" fontId="11" fillId="0" borderId="31" xfId="3" applyFont="1" applyFill="1" applyBorder="1" applyAlignment="1"/>
    <xf numFmtId="0" fontId="11" fillId="0" borderId="32" xfId="3" applyFont="1" applyFill="1" applyBorder="1" applyAlignment="1"/>
    <xf numFmtId="0" fontId="11" fillId="2" borderId="58" xfId="3" applyFont="1" applyFill="1" applyBorder="1" applyAlignment="1">
      <alignment horizontal="left" vertical="center"/>
    </xf>
    <xf numFmtId="0" fontId="11" fillId="2" borderId="11" xfId="3" applyFont="1" applyFill="1" applyBorder="1" applyAlignment="1">
      <alignment horizontal="left" vertical="center"/>
    </xf>
    <xf numFmtId="0" fontId="11" fillId="2" borderId="12" xfId="3" applyFont="1" applyFill="1" applyBorder="1" applyAlignment="1">
      <alignment horizontal="left" vertical="center"/>
    </xf>
    <xf numFmtId="0" fontId="11" fillId="2" borderId="30" xfId="0" applyFont="1" applyFill="1" applyBorder="1" applyAlignment="1"/>
    <xf numFmtId="0" fontId="11" fillId="2" borderId="44" xfId="0" applyFont="1" applyFill="1" applyBorder="1" applyAlignment="1"/>
    <xf numFmtId="0" fontId="11" fillId="2" borderId="45" xfId="0" applyFont="1" applyFill="1" applyBorder="1" applyAlignment="1"/>
    <xf numFmtId="0" fontId="16" fillId="2" borderId="27" xfId="0" applyFont="1" applyFill="1" applyBorder="1" applyAlignment="1"/>
    <xf numFmtId="0" fontId="16" fillId="2" borderId="12" xfId="0" applyFont="1" applyFill="1" applyBorder="1" applyAlignment="1"/>
    <xf numFmtId="0" fontId="11" fillId="0" borderId="0" xfId="0" applyFont="1" applyBorder="1" applyAlignment="1"/>
    <xf numFmtId="49" fontId="16" fillId="2" borderId="27" xfId="3" applyNumberFormat="1" applyFont="1" applyFill="1" applyBorder="1" applyAlignment="1">
      <alignment horizontal="left"/>
    </xf>
    <xf numFmtId="0" fontId="16" fillId="2" borderId="11" xfId="0" applyFont="1" applyFill="1" applyBorder="1" applyAlignment="1"/>
    <xf numFmtId="0" fontId="11" fillId="0" borderId="0" xfId="1" applyFont="1" applyBorder="1" applyAlignment="1"/>
    <xf numFmtId="0" fontId="8" fillId="0" borderId="0" xfId="1" applyFont="1" applyBorder="1" applyAlignment="1"/>
    <xf numFmtId="49" fontId="16" fillId="0" borderId="20" xfId="3" applyNumberFormat="1" applyFont="1" applyFill="1" applyBorder="1" applyAlignment="1">
      <alignment horizontal="left"/>
    </xf>
    <xf numFmtId="0" fontId="16" fillId="0" borderId="20" xfId="3" applyFont="1" applyFill="1" applyBorder="1" applyAlignment="1">
      <alignment horizontal="left"/>
    </xf>
    <xf numFmtId="0" fontId="11" fillId="0" borderId="45" xfId="3" applyFont="1" applyFill="1" applyBorder="1" applyAlignment="1"/>
  </cellXfs>
  <cellStyles count="4"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C1" workbookViewId="0">
      <selection activeCell="D3" sqref="D3"/>
    </sheetView>
  </sheetViews>
  <sheetFormatPr defaultRowHeight="15" x14ac:dyDescent="0.25"/>
  <cols>
    <col min="2" max="2" width="11.140625" customWidth="1"/>
    <col min="3" max="3" width="55.5703125" customWidth="1"/>
    <col min="4" max="4" width="40.28515625" customWidth="1"/>
    <col min="5" max="5" width="13.85546875" customWidth="1"/>
    <col min="6" max="6" width="16.85546875" customWidth="1"/>
    <col min="7" max="7" width="11.7109375" customWidth="1"/>
    <col min="9" max="9" width="9.28515625" customWidth="1"/>
  </cols>
  <sheetData>
    <row r="1" spans="1:9" s="1291" customFormat="1" x14ac:dyDescent="0.25">
      <c r="F1" s="1292" t="s">
        <v>769</v>
      </c>
      <c r="G1" s="1293"/>
      <c r="H1" s="1294"/>
    </row>
    <row r="2" spans="1:9" s="1291" customFormat="1" x14ac:dyDescent="0.25">
      <c r="F2" s="1294" t="s">
        <v>767</v>
      </c>
      <c r="G2" s="1294"/>
      <c r="H2" s="1294"/>
    </row>
    <row r="3" spans="1:9" x14ac:dyDescent="0.25">
      <c r="A3" s="11"/>
      <c r="B3" s="11"/>
      <c r="C3" s="11"/>
      <c r="D3" s="11"/>
      <c r="E3" s="11"/>
      <c r="F3" s="1295" t="s">
        <v>768</v>
      </c>
      <c r="G3" s="1296"/>
      <c r="H3" s="1294"/>
      <c r="I3" s="11"/>
    </row>
    <row r="4" spans="1:9" ht="20.25" x14ac:dyDescent="0.25">
      <c r="A4" s="11"/>
      <c r="B4" s="11"/>
      <c r="C4" s="322" t="s">
        <v>766</v>
      </c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/>
      <c r="B6" s="11"/>
      <c r="C6" s="1305" t="s">
        <v>537</v>
      </c>
      <c r="D6" s="1305"/>
      <c r="E6" s="11"/>
      <c r="F6" s="11"/>
      <c r="G6" s="11"/>
      <c r="H6" s="11"/>
      <c r="I6" s="11"/>
    </row>
    <row r="7" spans="1:9" x14ac:dyDescent="0.25">
      <c r="A7" s="9"/>
      <c r="B7" s="7"/>
      <c r="C7" s="1306" t="s">
        <v>538</v>
      </c>
      <c r="D7" s="1306"/>
      <c r="E7" s="11"/>
      <c r="F7" s="11"/>
      <c r="G7" s="11"/>
      <c r="H7" s="11"/>
      <c r="I7" s="11"/>
    </row>
    <row r="8" spans="1:9" ht="15.75" x14ac:dyDescent="0.25">
      <c r="A8" s="9"/>
      <c r="B8" s="10"/>
      <c r="C8" s="1305" t="s">
        <v>539</v>
      </c>
      <c r="D8" s="1305"/>
      <c r="E8" s="11"/>
      <c r="F8" s="11"/>
      <c r="G8" s="11"/>
      <c r="H8" s="11"/>
      <c r="I8" s="11"/>
    </row>
    <row r="9" spans="1:9" ht="15.75" x14ac:dyDescent="0.25">
      <c r="A9" s="9"/>
      <c r="B9" s="10"/>
      <c r="C9" s="1304" t="s">
        <v>536</v>
      </c>
      <c r="D9" s="1304"/>
      <c r="E9" s="11"/>
      <c r="F9" s="11"/>
      <c r="G9" s="11"/>
      <c r="H9" s="11"/>
      <c r="I9" s="11"/>
    </row>
    <row r="10" spans="1:9" ht="15.75" x14ac:dyDescent="0.25">
      <c r="A10" s="9"/>
      <c r="B10" s="7"/>
      <c r="C10" s="10"/>
      <c r="D10" s="5"/>
      <c r="E10" s="11"/>
      <c r="F10" s="11"/>
      <c r="G10" s="11"/>
      <c r="H10" s="11"/>
      <c r="I10" s="11"/>
    </row>
    <row r="11" spans="1:9" ht="18.75" thickBot="1" x14ac:dyDescent="0.3">
      <c r="A11" s="12" t="s">
        <v>0</v>
      </c>
      <c r="B11" s="13"/>
      <c r="C11" s="11"/>
      <c r="D11" s="5"/>
      <c r="E11" s="14"/>
      <c r="F11" s="11"/>
      <c r="G11" s="11"/>
      <c r="H11" s="11"/>
      <c r="I11" s="2" t="s">
        <v>722</v>
      </c>
    </row>
    <row r="12" spans="1:9" ht="15" customHeight="1" x14ac:dyDescent="0.25">
      <c r="A12" s="15" t="s">
        <v>1</v>
      </c>
      <c r="B12" s="16" t="s">
        <v>2</v>
      </c>
      <c r="C12" s="379"/>
      <c r="D12" s="17"/>
      <c r="E12" s="16" t="s">
        <v>3</v>
      </c>
      <c r="F12" s="16" t="s">
        <v>4</v>
      </c>
      <c r="G12" s="16" t="s">
        <v>5</v>
      </c>
      <c r="H12" s="492" t="s">
        <v>47</v>
      </c>
      <c r="I12" s="493" t="s">
        <v>47</v>
      </c>
    </row>
    <row r="13" spans="1:9" x14ac:dyDescent="0.25">
      <c r="A13" s="45" t="s">
        <v>6</v>
      </c>
      <c r="B13" s="18" t="s">
        <v>7</v>
      </c>
      <c r="C13" s="384" t="s">
        <v>622</v>
      </c>
      <c r="D13" s="19" t="s">
        <v>8</v>
      </c>
      <c r="E13" s="18" t="s">
        <v>9</v>
      </c>
      <c r="F13" s="18" t="s">
        <v>10</v>
      </c>
      <c r="G13" s="18" t="s">
        <v>702</v>
      </c>
      <c r="H13" s="602" t="s">
        <v>48</v>
      </c>
      <c r="I13" s="498" t="s">
        <v>48</v>
      </c>
    </row>
    <row r="14" spans="1:9" ht="15.75" thickBot="1" x14ac:dyDescent="0.3">
      <c r="A14" s="20" t="s">
        <v>13</v>
      </c>
      <c r="B14" s="21" t="s">
        <v>14</v>
      </c>
      <c r="C14" s="389"/>
      <c r="D14" s="22"/>
      <c r="E14" s="21" t="s">
        <v>275</v>
      </c>
      <c r="F14" s="21" t="s">
        <v>275</v>
      </c>
      <c r="G14" s="18" t="s">
        <v>626</v>
      </c>
      <c r="H14" s="502" t="s">
        <v>11</v>
      </c>
      <c r="I14" s="498" t="s">
        <v>12</v>
      </c>
    </row>
    <row r="15" spans="1:9" ht="15.75" x14ac:dyDescent="0.25">
      <c r="A15" s="238" t="s">
        <v>15</v>
      </c>
      <c r="B15" s="239"/>
      <c r="C15" s="33"/>
      <c r="D15" s="240"/>
      <c r="E15" s="241"/>
      <c r="F15" s="241"/>
      <c r="G15" s="242"/>
      <c r="H15" s="30"/>
      <c r="I15" s="23"/>
    </row>
    <row r="16" spans="1:9" x14ac:dyDescent="0.25">
      <c r="A16" s="323" t="s">
        <v>276</v>
      </c>
      <c r="B16" s="1143" t="s">
        <v>561</v>
      </c>
      <c r="C16" s="324"/>
      <c r="D16" s="1143"/>
      <c r="E16" s="325">
        <f>SUM(E18+E20)</f>
        <v>1530</v>
      </c>
      <c r="F16" s="1045">
        <f>SUM(F18+F20)</f>
        <v>1030</v>
      </c>
      <c r="G16" s="1046">
        <f>SUM(G18+G20)</f>
        <v>341</v>
      </c>
      <c r="H16" s="283">
        <f>G16/E16*100</f>
        <v>22.287581699346408</v>
      </c>
      <c r="I16" s="284">
        <f>G16/F16*100</f>
        <v>33.106796116504853</v>
      </c>
    </row>
    <row r="17" spans="1:11" x14ac:dyDescent="0.25">
      <c r="A17" s="328"/>
      <c r="B17" s="1143"/>
      <c r="C17" s="329" t="s">
        <v>277</v>
      </c>
      <c r="D17" s="1143"/>
      <c r="E17" s="325"/>
      <c r="F17" s="1045"/>
      <c r="G17" s="1145"/>
      <c r="H17" s="1150"/>
      <c r="I17" s="1159"/>
    </row>
    <row r="18" spans="1:11" ht="15.75" x14ac:dyDescent="0.25">
      <c r="A18" s="332"/>
      <c r="B18" s="333"/>
      <c r="C18" s="334" t="s">
        <v>16</v>
      </c>
      <c r="D18" s="334" t="s">
        <v>17</v>
      </c>
      <c r="E18" s="228">
        <v>1500</v>
      </c>
      <c r="F18" s="1153">
        <v>1000</v>
      </c>
      <c r="G18" s="1145">
        <v>341</v>
      </c>
      <c r="H18" s="62">
        <f>G18/E18*100</f>
        <v>22.733333333333334</v>
      </c>
      <c r="I18" s="63">
        <f>G18/F18*100</f>
        <v>34.1</v>
      </c>
    </row>
    <row r="19" spans="1:11" ht="15.75" x14ac:dyDescent="0.25">
      <c r="A19" s="332"/>
      <c r="B19" s="333"/>
      <c r="C19" s="334" t="s">
        <v>18</v>
      </c>
      <c r="D19" s="334"/>
      <c r="E19" s="337"/>
      <c r="F19" s="1153"/>
      <c r="G19" s="1145"/>
      <c r="H19" s="62"/>
      <c r="I19" s="63"/>
    </row>
    <row r="20" spans="1:11" ht="15.75" x14ac:dyDescent="0.25">
      <c r="A20" s="332"/>
      <c r="B20" s="333"/>
      <c r="C20" s="334" t="s">
        <v>278</v>
      </c>
      <c r="D20" s="334" t="s">
        <v>17</v>
      </c>
      <c r="E20" s="337">
        <v>30</v>
      </c>
      <c r="F20" s="1153">
        <v>30</v>
      </c>
      <c r="G20" s="1145">
        <v>0</v>
      </c>
      <c r="H20" s="62">
        <f>G20/E20*100</f>
        <v>0</v>
      </c>
      <c r="I20" s="63">
        <f>G20/F20*100</f>
        <v>0</v>
      </c>
    </row>
    <row r="21" spans="1:11" ht="15.75" x14ac:dyDescent="0.25">
      <c r="A21" s="332"/>
      <c r="B21" s="333"/>
      <c r="C21" s="334"/>
      <c r="D21" s="334"/>
      <c r="E21" s="337"/>
      <c r="F21" s="1153"/>
      <c r="G21" s="1145"/>
      <c r="H21" s="62"/>
      <c r="I21" s="63"/>
    </row>
    <row r="22" spans="1:11" x14ac:dyDescent="0.25">
      <c r="A22" s="338" t="s">
        <v>19</v>
      </c>
      <c r="B22" s="1297" t="s">
        <v>562</v>
      </c>
      <c r="C22" s="1297"/>
      <c r="D22" s="1298"/>
      <c r="E22" s="339">
        <f>SUM(E23:E26)</f>
        <v>1200</v>
      </c>
      <c r="F22" s="1158">
        <f>SUM(F23:F26)</f>
        <v>3000</v>
      </c>
      <c r="G22" s="275">
        <f>SUM(G23:G26)</f>
        <v>2089</v>
      </c>
      <c r="H22" s="326">
        <f>G22/E22*100</f>
        <v>174.08333333333331</v>
      </c>
      <c r="I22" s="327">
        <f>G22/F22*100</f>
        <v>69.63333333333334</v>
      </c>
    </row>
    <row r="23" spans="1:11" s="87" customFormat="1" x14ac:dyDescent="0.25">
      <c r="A23" s="340"/>
      <c r="B23" s="341"/>
      <c r="C23" s="334" t="s">
        <v>20</v>
      </c>
      <c r="D23" s="334" t="s">
        <v>17</v>
      </c>
      <c r="E23" s="337">
        <v>200</v>
      </c>
      <c r="F23" s="1153">
        <v>200</v>
      </c>
      <c r="G23" s="1157">
        <v>0</v>
      </c>
      <c r="H23" s="335">
        <f>G23/E23*100</f>
        <v>0</v>
      </c>
      <c r="I23" s="336">
        <f>G23/F23*100</f>
        <v>0</v>
      </c>
    </row>
    <row r="24" spans="1:11" s="87" customFormat="1" x14ac:dyDescent="0.25">
      <c r="A24" s="342"/>
      <c r="B24" s="341"/>
      <c r="C24" s="334" t="s">
        <v>21</v>
      </c>
      <c r="D24" s="334" t="s">
        <v>17</v>
      </c>
      <c r="E24" s="228">
        <v>1000</v>
      </c>
      <c r="F24" s="1153">
        <v>1800</v>
      </c>
      <c r="G24" s="1157">
        <v>1544</v>
      </c>
      <c r="H24" s="335">
        <f>G24/E24*100</f>
        <v>154.4</v>
      </c>
      <c r="I24" s="336">
        <f>G24/F24*100</f>
        <v>85.777777777777771</v>
      </c>
    </row>
    <row r="25" spans="1:11" s="87" customFormat="1" x14ac:dyDescent="0.25">
      <c r="A25" s="342"/>
      <c r="B25" s="341"/>
      <c r="C25" s="334" t="s">
        <v>425</v>
      </c>
      <c r="D25" s="334" t="s">
        <v>17</v>
      </c>
      <c r="E25" s="337">
        <v>0</v>
      </c>
      <c r="F25" s="1153">
        <v>1000</v>
      </c>
      <c r="G25" s="1157">
        <v>545</v>
      </c>
      <c r="H25" s="335">
        <v>0</v>
      </c>
      <c r="I25" s="336">
        <f>G25/F25*100</f>
        <v>54.500000000000007</v>
      </c>
    </row>
    <row r="26" spans="1:11" ht="15.75" customHeight="1" x14ac:dyDescent="0.25">
      <c r="A26" s="342"/>
      <c r="B26" s="341"/>
      <c r="C26" s="334"/>
      <c r="D26" s="334"/>
      <c r="E26" s="337"/>
      <c r="F26" s="1153"/>
      <c r="G26" s="1145"/>
      <c r="H26" s="335"/>
      <c r="I26" s="336"/>
    </row>
    <row r="27" spans="1:11" x14ac:dyDescent="0.25">
      <c r="A27" s="338" t="s">
        <v>19</v>
      </c>
      <c r="B27" s="1297" t="s">
        <v>562</v>
      </c>
      <c r="C27" s="1297"/>
      <c r="D27" s="1298"/>
      <c r="E27" s="337"/>
      <c r="F27" s="1153"/>
      <c r="G27" s="1145"/>
      <c r="H27" s="335"/>
      <c r="I27" s="336"/>
    </row>
    <row r="28" spans="1:11" s="87" customFormat="1" x14ac:dyDescent="0.25">
      <c r="A28" s="342"/>
      <c r="B28" s="343">
        <v>21</v>
      </c>
      <c r="C28" s="344" t="s">
        <v>279</v>
      </c>
      <c r="D28" s="344"/>
      <c r="E28" s="325">
        <f>SUM(E29:E31)</f>
        <v>3581</v>
      </c>
      <c r="F28" s="1045">
        <f>SUM(F29:F32)</f>
        <v>3596</v>
      </c>
      <c r="G28" s="1046">
        <f>SUM(G29:G32)</f>
        <v>1187.5</v>
      </c>
      <c r="H28" s="326">
        <f>G28/E28*100</f>
        <v>33.161128176487011</v>
      </c>
      <c r="I28" s="327">
        <f>G28/F28*100</f>
        <v>33.022803114571744</v>
      </c>
    </row>
    <row r="29" spans="1:11" x14ac:dyDescent="0.25">
      <c r="A29" s="342"/>
      <c r="B29" s="341"/>
      <c r="C29" s="334" t="s">
        <v>280</v>
      </c>
      <c r="D29" s="334" t="s">
        <v>17</v>
      </c>
      <c r="E29" s="228">
        <v>1179</v>
      </c>
      <c r="F29" s="1153">
        <v>1179</v>
      </c>
      <c r="G29" s="1156">
        <v>496</v>
      </c>
      <c r="H29" s="335">
        <f>G29/E29*100</f>
        <v>42.069550466497027</v>
      </c>
      <c r="I29" s="336">
        <f>G29/F29*100</f>
        <v>42.069550466497027</v>
      </c>
    </row>
    <row r="30" spans="1:11" x14ac:dyDescent="0.25">
      <c r="A30" s="342"/>
      <c r="B30" s="341"/>
      <c r="C30" s="334" t="s">
        <v>281</v>
      </c>
      <c r="D30" s="334" t="s">
        <v>17</v>
      </c>
      <c r="E30" s="228">
        <v>2100</v>
      </c>
      <c r="F30" s="1153">
        <v>2100</v>
      </c>
      <c r="G30" s="1154">
        <v>374.5</v>
      </c>
      <c r="H30" s="335">
        <f>G30/E30*100</f>
        <v>17.833333333333336</v>
      </c>
      <c r="I30" s="336">
        <f>G30/F30*100</f>
        <v>17.833333333333336</v>
      </c>
      <c r="K30" s="1155"/>
    </row>
    <row r="31" spans="1:11" x14ac:dyDescent="0.25">
      <c r="A31" s="342"/>
      <c r="B31" s="341"/>
      <c r="C31" s="334" t="s">
        <v>282</v>
      </c>
      <c r="D31" s="334" t="s">
        <v>17</v>
      </c>
      <c r="E31" s="337">
        <v>302</v>
      </c>
      <c r="F31" s="1153">
        <v>302</v>
      </c>
      <c r="G31" s="1154">
        <v>302</v>
      </c>
      <c r="H31" s="335">
        <f>G31/E31*100</f>
        <v>100</v>
      </c>
      <c r="I31" s="336">
        <f>G31/F31*100</f>
        <v>100</v>
      </c>
    </row>
    <row r="32" spans="1:11" x14ac:dyDescent="0.25">
      <c r="A32" s="342"/>
      <c r="B32" s="341"/>
      <c r="C32" s="334" t="s">
        <v>580</v>
      </c>
      <c r="D32" s="334" t="s">
        <v>17</v>
      </c>
      <c r="E32" s="337">
        <v>0</v>
      </c>
      <c r="F32" s="1153">
        <v>15</v>
      </c>
      <c r="G32" s="1154">
        <v>15</v>
      </c>
      <c r="H32" s="335">
        <v>0</v>
      </c>
      <c r="I32" s="336">
        <f>G32/F32*100</f>
        <v>100</v>
      </c>
    </row>
    <row r="33" spans="1:10" x14ac:dyDescent="0.25">
      <c r="A33" s="342"/>
      <c r="B33" s="334"/>
      <c r="C33" s="334"/>
      <c r="D33" s="334"/>
      <c r="E33" s="337"/>
      <c r="F33" s="1153"/>
      <c r="G33" s="1145"/>
      <c r="H33" s="330"/>
      <c r="I33" s="331"/>
    </row>
    <row r="34" spans="1:10" s="87" customFormat="1" x14ac:dyDescent="0.25">
      <c r="A34" s="345" t="s">
        <v>267</v>
      </c>
      <c r="B34" s="346" t="s">
        <v>563</v>
      </c>
      <c r="C34" s="347"/>
      <c r="D34" s="348"/>
      <c r="E34" s="349">
        <f>E37</f>
        <v>100</v>
      </c>
      <c r="F34" s="1152">
        <f>F37+F35</f>
        <v>256</v>
      </c>
      <c r="G34" s="314">
        <f>G37+G35</f>
        <v>156</v>
      </c>
      <c r="H34" s="350">
        <f>G34/E34*100</f>
        <v>156</v>
      </c>
      <c r="I34" s="327">
        <f>G34/F34*100</f>
        <v>60.9375</v>
      </c>
    </row>
    <row r="35" spans="1:10" s="87" customFormat="1" x14ac:dyDescent="0.25">
      <c r="A35" s="328"/>
      <c r="B35" s="1142"/>
      <c r="C35" s="351" t="s">
        <v>616</v>
      </c>
      <c r="D35" s="256" t="s">
        <v>225</v>
      </c>
      <c r="E35" s="352">
        <v>0</v>
      </c>
      <c r="F35" s="1151">
        <v>156</v>
      </c>
      <c r="G35" s="243">
        <v>156</v>
      </c>
      <c r="H35" s="290">
        <v>0</v>
      </c>
      <c r="I35" s="336">
        <f>G35/F35*100</f>
        <v>100</v>
      </c>
    </row>
    <row r="36" spans="1:10" x14ac:dyDescent="0.25">
      <c r="A36" s="353"/>
      <c r="B36" s="354"/>
      <c r="C36" s="355" t="s">
        <v>23</v>
      </c>
      <c r="D36" s="355" t="s">
        <v>22</v>
      </c>
      <c r="E36" s="190"/>
      <c r="F36" s="1150"/>
      <c r="G36" s="1150"/>
      <c r="H36" s="330"/>
      <c r="I36" s="356"/>
    </row>
    <row r="37" spans="1:10" ht="15.75" thickBot="1" x14ac:dyDescent="0.3">
      <c r="A37" s="357"/>
      <c r="B37" s="358"/>
      <c r="C37" s="359"/>
      <c r="D37" s="348" t="s">
        <v>742</v>
      </c>
      <c r="E37" s="360">
        <v>100</v>
      </c>
      <c r="F37" s="1092">
        <v>100</v>
      </c>
      <c r="G37" s="1093">
        <v>0</v>
      </c>
      <c r="H37" s="361">
        <f>G37/E37*100</f>
        <v>0</v>
      </c>
      <c r="I37" s="362">
        <f>G37/F37*100</f>
        <v>0</v>
      </c>
    </row>
    <row r="38" spans="1:10" ht="16.5" thickBot="1" x14ac:dyDescent="0.3">
      <c r="A38" s="363" t="s">
        <v>24</v>
      </c>
      <c r="B38" s="364"/>
      <c r="C38" s="365"/>
      <c r="D38" s="365"/>
      <c r="E38" s="366">
        <f>E16+E22+E28+E34</f>
        <v>6411</v>
      </c>
      <c r="F38" s="367">
        <f>F22+F34+F16+F28</f>
        <v>7882</v>
      </c>
      <c r="G38" s="366">
        <f>G22+G34+G16+G28</f>
        <v>3773.5</v>
      </c>
      <c r="H38" s="368">
        <f>G38/E38*100</f>
        <v>58.859772266417096</v>
      </c>
      <c r="I38" s="369">
        <f>G38/F38*100</f>
        <v>47.874904846485663</v>
      </c>
      <c r="J38" s="87"/>
    </row>
    <row r="39" spans="1:10" ht="10.5" customHeight="1" thickBot="1" x14ac:dyDescent="0.3">
      <c r="A39" s="370"/>
      <c r="B39" s="371"/>
      <c r="C39" s="372"/>
      <c r="D39" s="371"/>
      <c r="E39" s="373"/>
      <c r="F39" s="374"/>
      <c r="G39" s="374"/>
      <c r="H39" s="375"/>
      <c r="I39" s="376"/>
      <c r="J39" s="87"/>
    </row>
    <row r="40" spans="1:10" x14ac:dyDescent="0.25">
      <c r="A40" s="377" t="s">
        <v>1</v>
      </c>
      <c r="B40" s="378" t="s">
        <v>2</v>
      </c>
      <c r="C40" s="379"/>
      <c r="D40" s="380"/>
      <c r="E40" s="16" t="s">
        <v>3</v>
      </c>
      <c r="F40" s="381" t="s">
        <v>4</v>
      </c>
      <c r="G40" s="16" t="s">
        <v>5</v>
      </c>
      <c r="H40" s="492" t="s">
        <v>47</v>
      </c>
      <c r="I40" s="493" t="s">
        <v>47</v>
      </c>
    </row>
    <row r="41" spans="1:10" x14ac:dyDescent="0.25">
      <c r="A41" s="382" t="s">
        <v>6</v>
      </c>
      <c r="B41" s="383" t="s">
        <v>7</v>
      </c>
      <c r="C41" s="384" t="s">
        <v>622</v>
      </c>
      <c r="D41" s="385" t="s">
        <v>8</v>
      </c>
      <c r="E41" s="18" t="s">
        <v>9</v>
      </c>
      <c r="F41" s="386" t="s">
        <v>10</v>
      </c>
      <c r="G41" s="18" t="s">
        <v>702</v>
      </c>
      <c r="H41" s="602" t="s">
        <v>48</v>
      </c>
      <c r="I41" s="498" t="s">
        <v>48</v>
      </c>
    </row>
    <row r="42" spans="1:10" ht="15.75" thickBot="1" x14ac:dyDescent="0.3">
      <c r="A42" s="387" t="s">
        <v>13</v>
      </c>
      <c r="B42" s="388" t="s">
        <v>14</v>
      </c>
      <c r="C42" s="389"/>
      <c r="D42" s="390"/>
      <c r="E42" s="21" t="s">
        <v>275</v>
      </c>
      <c r="F42" s="391" t="s">
        <v>275</v>
      </c>
      <c r="G42" s="21" t="s">
        <v>626</v>
      </c>
      <c r="H42" s="502" t="s">
        <v>11</v>
      </c>
      <c r="I42" s="503" t="s">
        <v>12</v>
      </c>
    </row>
    <row r="43" spans="1:10" ht="15.75" x14ac:dyDescent="0.25">
      <c r="A43" s="392" t="s">
        <v>37</v>
      </c>
      <c r="B43" s="393"/>
      <c r="C43" s="394"/>
      <c r="D43" s="395"/>
      <c r="E43" s="396"/>
      <c r="F43" s="397"/>
      <c r="G43" s="100"/>
      <c r="H43" s="80"/>
      <c r="I43" s="85"/>
    </row>
    <row r="44" spans="1:10" x14ac:dyDescent="0.25">
      <c r="A44" s="398" t="s">
        <v>19</v>
      </c>
      <c r="B44" s="1299" t="s">
        <v>562</v>
      </c>
      <c r="C44" s="1300"/>
      <c r="D44" s="399"/>
      <c r="E44" s="400">
        <f>E46+E47+E45</f>
        <v>9000</v>
      </c>
      <c r="F44" s="1149">
        <f>F46+F47+F45</f>
        <v>0</v>
      </c>
      <c r="G44" s="400">
        <f>G46+G47+G45</f>
        <v>0</v>
      </c>
      <c r="H44" s="326">
        <f>G44/E44*100</f>
        <v>0</v>
      </c>
      <c r="I44" s="327">
        <v>0</v>
      </c>
    </row>
    <row r="45" spans="1:10" x14ac:dyDescent="0.25">
      <c r="A45" s="398"/>
      <c r="B45" s="401"/>
      <c r="C45" s="334" t="s">
        <v>542</v>
      </c>
      <c r="D45" s="256" t="s">
        <v>17</v>
      </c>
      <c r="E45" s="402">
        <v>1000</v>
      </c>
      <c r="F45" s="1148">
        <v>0</v>
      </c>
      <c r="G45" s="1147">
        <f>G46+G47</f>
        <v>0</v>
      </c>
      <c r="H45" s="62">
        <f>G45/E44*100</f>
        <v>0</v>
      </c>
      <c r="I45" s="336">
        <v>0</v>
      </c>
    </row>
    <row r="46" spans="1:10" x14ac:dyDescent="0.25">
      <c r="A46" s="403"/>
      <c r="B46" s="401"/>
      <c r="C46" s="256" t="s">
        <v>543</v>
      </c>
      <c r="D46" s="256" t="s">
        <v>17</v>
      </c>
      <c r="E46" s="404">
        <v>2000</v>
      </c>
      <c r="F46" s="1148">
        <v>0</v>
      </c>
      <c r="G46" s="1147">
        <v>0</v>
      </c>
      <c r="H46" s="62">
        <f>G46/E45*100</f>
        <v>0</v>
      </c>
      <c r="I46" s="63">
        <v>0</v>
      </c>
    </row>
    <row r="47" spans="1:10" ht="15.75" thickBot="1" x14ac:dyDescent="0.3">
      <c r="A47" s="405"/>
      <c r="B47" s="406"/>
      <c r="C47" s="72" t="s">
        <v>544</v>
      </c>
      <c r="D47" s="256" t="s">
        <v>17</v>
      </c>
      <c r="E47" s="407">
        <v>6000</v>
      </c>
      <c r="F47" s="1146">
        <v>0</v>
      </c>
      <c r="G47" s="1145">
        <v>0</v>
      </c>
      <c r="H47" s="62">
        <f>G47/E47*100</f>
        <v>0</v>
      </c>
      <c r="I47" s="63">
        <v>0</v>
      </c>
    </row>
    <row r="48" spans="1:10" ht="16.5" thickBot="1" x14ac:dyDescent="0.3">
      <c r="A48" s="1301" t="s">
        <v>38</v>
      </c>
      <c r="B48" s="1302"/>
      <c r="C48" s="1303"/>
      <c r="D48" s="408"/>
      <c r="E48" s="409">
        <f>E44</f>
        <v>9000</v>
      </c>
      <c r="F48" s="410">
        <f>F44</f>
        <v>0</v>
      </c>
      <c r="G48" s="409">
        <f>G44</f>
        <v>0</v>
      </c>
      <c r="H48" s="40">
        <f>G48/E48*100</f>
        <v>0</v>
      </c>
      <c r="I48" s="411">
        <v>0</v>
      </c>
    </row>
    <row r="49" spans="1:9" ht="15.75" thickBot="1" x14ac:dyDescent="0.3">
      <c r="A49" s="412"/>
      <c r="B49" s="412"/>
      <c r="C49" s="412"/>
      <c r="D49" s="412"/>
      <c r="E49" s="412"/>
      <c r="F49" s="413"/>
      <c r="G49" s="292"/>
      <c r="H49" s="414"/>
      <c r="I49" s="414"/>
    </row>
    <row r="50" spans="1:9" ht="16.5" thickBot="1" x14ac:dyDescent="0.3">
      <c r="A50" s="415" t="s">
        <v>39</v>
      </c>
      <c r="B50" s="416"/>
      <c r="C50" s="416"/>
      <c r="D50" s="417"/>
      <c r="E50" s="110">
        <f>E38+E48</f>
        <v>15411</v>
      </c>
      <c r="F50" s="418">
        <f>F38+F48</f>
        <v>7882</v>
      </c>
      <c r="G50" s="110">
        <f>G38+G48</f>
        <v>3773.5</v>
      </c>
      <c r="H50" s="40">
        <f>G50/E50*100</f>
        <v>24.485756926870415</v>
      </c>
      <c r="I50" s="411">
        <f>G50/F50*100</f>
        <v>47.874904846485663</v>
      </c>
    </row>
  </sheetData>
  <mergeCells count="8">
    <mergeCell ref="B27:D27"/>
    <mergeCell ref="B44:C44"/>
    <mergeCell ref="A48:C48"/>
    <mergeCell ref="C9:D9"/>
    <mergeCell ref="C6:D6"/>
    <mergeCell ref="C7:D7"/>
    <mergeCell ref="C8:D8"/>
    <mergeCell ref="B22:D22"/>
  </mergeCells>
  <pageMargins left="0.23622047244094491" right="0" top="0.35433070866141736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2"/>
  <sheetViews>
    <sheetView topLeftCell="A79" workbookViewId="0">
      <selection activeCell="D96" sqref="D96"/>
    </sheetView>
  </sheetViews>
  <sheetFormatPr defaultRowHeight="15" x14ac:dyDescent="0.25"/>
  <cols>
    <col min="1" max="1" width="8.5703125" customWidth="1"/>
    <col min="2" max="2" width="10" customWidth="1"/>
    <col min="3" max="3" width="53.7109375" customWidth="1"/>
    <col min="4" max="4" width="45.140625" customWidth="1"/>
    <col min="5" max="5" width="13" customWidth="1"/>
    <col min="6" max="6" width="15.5703125" customWidth="1"/>
    <col min="7" max="7" width="10.7109375" style="101" customWidth="1"/>
    <col min="8" max="9" width="8.42578125" customWidth="1"/>
  </cols>
  <sheetData>
    <row r="2" spans="1:10" ht="16.5" thickBot="1" x14ac:dyDescent="0.3">
      <c r="A2" s="12" t="s">
        <v>25</v>
      </c>
      <c r="B2" s="11"/>
      <c r="C2" s="11"/>
      <c r="D2" s="5"/>
      <c r="E2" s="11"/>
      <c r="F2" s="11"/>
      <c r="H2" s="11"/>
      <c r="I2" s="2" t="s">
        <v>764</v>
      </c>
    </row>
    <row r="3" spans="1:10" x14ac:dyDescent="0.25">
      <c r="A3" s="24" t="s">
        <v>1</v>
      </c>
      <c r="B3" s="16" t="s">
        <v>2</v>
      </c>
      <c r="C3" s="379"/>
      <c r="D3" s="17"/>
      <c r="E3" s="25" t="s">
        <v>3</v>
      </c>
      <c r="F3" s="16" t="s">
        <v>4</v>
      </c>
      <c r="G3" s="16" t="s">
        <v>5</v>
      </c>
      <c r="H3" s="16" t="s">
        <v>761</v>
      </c>
      <c r="I3" s="1275" t="s">
        <v>761</v>
      </c>
    </row>
    <row r="4" spans="1:10" x14ac:dyDescent="0.25">
      <c r="A4" s="26" t="s">
        <v>6</v>
      </c>
      <c r="B4" s="18" t="s">
        <v>7</v>
      </c>
      <c r="C4" s="384" t="s">
        <v>622</v>
      </c>
      <c r="D4" s="19" t="s">
        <v>8</v>
      </c>
      <c r="E4" s="27" t="s">
        <v>9</v>
      </c>
      <c r="F4" s="18" t="s">
        <v>10</v>
      </c>
      <c r="G4" s="18" t="s">
        <v>626</v>
      </c>
      <c r="H4" s="18" t="s">
        <v>11</v>
      </c>
      <c r="I4" s="1276" t="s">
        <v>12</v>
      </c>
    </row>
    <row r="5" spans="1:10" ht="15.75" thickBot="1" x14ac:dyDescent="0.3">
      <c r="A5" s="28" t="s">
        <v>13</v>
      </c>
      <c r="B5" s="21" t="s">
        <v>14</v>
      </c>
      <c r="C5" s="389"/>
      <c r="D5" s="22"/>
      <c r="E5" s="29" t="s">
        <v>275</v>
      </c>
      <c r="F5" s="21" t="s">
        <v>275</v>
      </c>
      <c r="G5" s="1277"/>
      <c r="H5" s="1277"/>
      <c r="I5" s="1278"/>
    </row>
    <row r="6" spans="1:10" ht="15.75" x14ac:dyDescent="0.25">
      <c r="A6" s="81" t="s">
        <v>15</v>
      </c>
      <c r="B6" s="82"/>
      <c r="C6" s="83"/>
      <c r="D6" s="84"/>
      <c r="E6" s="80"/>
      <c r="F6" s="80"/>
      <c r="G6" s="100"/>
      <c r="H6" s="80"/>
      <c r="I6" s="85"/>
    </row>
    <row r="7" spans="1:10" x14ac:dyDescent="0.25">
      <c r="A7" s="48" t="s">
        <v>26</v>
      </c>
      <c r="B7" s="77" t="s">
        <v>564</v>
      </c>
      <c r="C7" s="49"/>
      <c r="D7" s="49"/>
      <c r="E7" s="56">
        <f>SUM(E8:E18)</f>
        <v>51500</v>
      </c>
      <c r="F7" s="1160">
        <f>SUM(F8:F18)</f>
        <v>55578</v>
      </c>
      <c r="G7" s="1161">
        <f>SUM(G8:G18)</f>
        <v>51161</v>
      </c>
      <c r="H7" s="41">
        <f t="shared" ref="H7:H17" si="0">G7/E7*100</f>
        <v>99.341747572815535</v>
      </c>
      <c r="I7" s="42">
        <f t="shared" ref="I7:I22" si="1">G7/F7*100</f>
        <v>92.052610745258917</v>
      </c>
    </row>
    <row r="8" spans="1:10" x14ac:dyDescent="0.25">
      <c r="A8" s="50"/>
      <c r="B8" s="51"/>
      <c r="C8" s="51" t="s">
        <v>27</v>
      </c>
      <c r="D8" s="51" t="s">
        <v>28</v>
      </c>
      <c r="E8" s="47">
        <v>3500</v>
      </c>
      <c r="F8" s="1162">
        <v>3500</v>
      </c>
      <c r="G8" s="1157">
        <v>2990</v>
      </c>
      <c r="H8" s="62">
        <f t="shared" si="0"/>
        <v>85.428571428571431</v>
      </c>
      <c r="I8" s="63">
        <f t="shared" si="1"/>
        <v>85.428571428571431</v>
      </c>
    </row>
    <row r="9" spans="1:10" x14ac:dyDescent="0.25">
      <c r="A9" s="52"/>
      <c r="B9" s="51"/>
      <c r="C9" s="51" t="s">
        <v>265</v>
      </c>
      <c r="D9" s="51" t="s">
        <v>29</v>
      </c>
      <c r="E9" s="47">
        <v>3900</v>
      </c>
      <c r="F9" s="1162">
        <v>3990</v>
      </c>
      <c r="G9" s="1157">
        <v>3568</v>
      </c>
      <c r="H9" s="62">
        <f t="shared" si="0"/>
        <v>91.487179487179475</v>
      </c>
      <c r="I9" s="63">
        <f>G9/F9*100</f>
        <v>89.423558897243112</v>
      </c>
      <c r="J9" s="1163"/>
    </row>
    <row r="10" spans="1:10" x14ac:dyDescent="0.25">
      <c r="A10" s="52"/>
      <c r="B10" s="51"/>
      <c r="C10" s="51" t="s">
        <v>689</v>
      </c>
      <c r="D10" s="51" t="s">
        <v>29</v>
      </c>
      <c r="E10" s="47">
        <v>1900</v>
      </c>
      <c r="F10" s="1162">
        <v>2420</v>
      </c>
      <c r="G10" s="1157">
        <v>2129</v>
      </c>
      <c r="H10" s="62">
        <f t="shared" si="0"/>
        <v>112.05263157894736</v>
      </c>
      <c r="I10" s="63">
        <f>G10/F10*100</f>
        <v>87.975206611570243</v>
      </c>
      <c r="J10" s="1155"/>
    </row>
    <row r="11" spans="1:10" x14ac:dyDescent="0.25">
      <c r="A11" s="52"/>
      <c r="B11" s="51"/>
      <c r="C11" s="51" t="s">
        <v>30</v>
      </c>
      <c r="D11" s="51" t="s">
        <v>31</v>
      </c>
      <c r="E11" s="47">
        <v>200</v>
      </c>
      <c r="F11" s="1162">
        <v>110</v>
      </c>
      <c r="G11" s="1157">
        <v>16</v>
      </c>
      <c r="H11" s="62">
        <f t="shared" si="0"/>
        <v>8</v>
      </c>
      <c r="I11" s="63">
        <f t="shared" si="1"/>
        <v>14.545454545454545</v>
      </c>
    </row>
    <row r="12" spans="1:10" x14ac:dyDescent="0.25">
      <c r="A12" s="52"/>
      <c r="B12" s="51"/>
      <c r="C12" s="51" t="s">
        <v>32</v>
      </c>
      <c r="D12" s="51" t="s">
        <v>33</v>
      </c>
      <c r="E12" s="47">
        <v>1000</v>
      </c>
      <c r="F12" s="1162">
        <v>530</v>
      </c>
      <c r="G12" s="1157">
        <v>452</v>
      </c>
      <c r="H12" s="62">
        <f t="shared" si="0"/>
        <v>45.2</v>
      </c>
      <c r="I12" s="63">
        <f t="shared" si="1"/>
        <v>85.283018867924525</v>
      </c>
    </row>
    <row r="13" spans="1:10" x14ac:dyDescent="0.25">
      <c r="A13" s="78"/>
      <c r="B13" s="67"/>
      <c r="C13" s="51" t="s">
        <v>34</v>
      </c>
      <c r="D13" s="51" t="s">
        <v>35</v>
      </c>
      <c r="E13" s="47">
        <v>39500</v>
      </c>
      <c r="F13" s="1162">
        <v>39980</v>
      </c>
      <c r="G13" s="1157">
        <v>38446</v>
      </c>
      <c r="H13" s="62">
        <f t="shared" si="0"/>
        <v>97.33164556962025</v>
      </c>
      <c r="I13" s="63">
        <f t="shared" si="1"/>
        <v>96.163081540770392</v>
      </c>
    </row>
    <row r="14" spans="1:10" x14ac:dyDescent="0.25">
      <c r="A14" s="53"/>
      <c r="B14" s="54"/>
      <c r="C14" s="55" t="s">
        <v>762</v>
      </c>
      <c r="D14" s="51" t="s">
        <v>35</v>
      </c>
      <c r="E14" s="47">
        <v>0</v>
      </c>
      <c r="F14" s="1162">
        <v>334</v>
      </c>
      <c r="G14" s="1157">
        <v>0</v>
      </c>
      <c r="H14" s="62">
        <v>0</v>
      </c>
      <c r="I14" s="63">
        <f t="shared" si="1"/>
        <v>0</v>
      </c>
    </row>
    <row r="15" spans="1:10" x14ac:dyDescent="0.25">
      <c r="A15" s="53"/>
      <c r="B15" s="54"/>
      <c r="C15" s="55" t="s">
        <v>763</v>
      </c>
      <c r="D15" s="51" t="s">
        <v>35</v>
      </c>
      <c r="E15" s="47">
        <v>0</v>
      </c>
      <c r="F15" s="1162">
        <v>72</v>
      </c>
      <c r="G15" s="1157">
        <v>72</v>
      </c>
      <c r="H15" s="62">
        <v>0</v>
      </c>
      <c r="I15" s="63">
        <f t="shared" si="1"/>
        <v>100</v>
      </c>
    </row>
    <row r="16" spans="1:10" x14ac:dyDescent="0.25">
      <c r="A16" s="53"/>
      <c r="B16" s="54"/>
      <c r="C16" s="55" t="s">
        <v>283</v>
      </c>
      <c r="D16" s="51" t="s">
        <v>35</v>
      </c>
      <c r="E16" s="277">
        <v>500</v>
      </c>
      <c r="F16" s="1164">
        <v>500</v>
      </c>
      <c r="G16" s="1147">
        <v>479</v>
      </c>
      <c r="H16" s="62">
        <f t="shared" si="0"/>
        <v>95.8</v>
      </c>
      <c r="I16" s="63">
        <f t="shared" si="1"/>
        <v>95.8</v>
      </c>
    </row>
    <row r="17" spans="1:9" x14ac:dyDescent="0.25">
      <c r="A17" s="53"/>
      <c r="B17" s="54"/>
      <c r="C17" s="55" t="s">
        <v>284</v>
      </c>
      <c r="D17" s="55" t="s">
        <v>36</v>
      </c>
      <c r="E17" s="47">
        <v>1000</v>
      </c>
      <c r="F17" s="1162">
        <v>1000</v>
      </c>
      <c r="G17" s="1157">
        <v>0</v>
      </c>
      <c r="H17" s="62">
        <f t="shared" si="0"/>
        <v>0</v>
      </c>
      <c r="I17" s="63">
        <f t="shared" si="1"/>
        <v>0</v>
      </c>
    </row>
    <row r="18" spans="1:9" x14ac:dyDescent="0.25">
      <c r="A18" s="53"/>
      <c r="B18" s="54"/>
      <c r="C18" s="55" t="s">
        <v>690</v>
      </c>
      <c r="D18" s="55" t="s">
        <v>154</v>
      </c>
      <c r="E18" s="278">
        <v>0</v>
      </c>
      <c r="F18" s="279">
        <v>3142</v>
      </c>
      <c r="G18" s="280">
        <v>3009</v>
      </c>
      <c r="H18" s="62">
        <v>0</v>
      </c>
      <c r="I18" s="63">
        <f t="shared" si="1"/>
        <v>95.767027371101207</v>
      </c>
    </row>
    <row r="19" spans="1:9" x14ac:dyDescent="0.25">
      <c r="A19" s="53"/>
      <c r="B19" s="54"/>
      <c r="C19" s="55"/>
      <c r="D19" s="55"/>
      <c r="E19" s="278"/>
      <c r="F19" s="279"/>
      <c r="G19" s="280"/>
      <c r="H19" s="62"/>
      <c r="I19" s="63"/>
    </row>
    <row r="20" spans="1:9" x14ac:dyDescent="0.25">
      <c r="A20" s="86" t="s">
        <v>492</v>
      </c>
      <c r="B20" s="281" t="s">
        <v>557</v>
      </c>
      <c r="C20" s="51"/>
      <c r="D20" s="55"/>
      <c r="E20" s="282">
        <f>SUM(E22:E23)</f>
        <v>0</v>
      </c>
      <c r="F20" s="1165">
        <f>SUM(F22:F23)</f>
        <v>12905</v>
      </c>
      <c r="G20" s="1166">
        <f>SUM(G22:G23)</f>
        <v>12905</v>
      </c>
      <c r="H20" s="283">
        <v>0</v>
      </c>
      <c r="I20" s="284">
        <f t="shared" si="1"/>
        <v>100</v>
      </c>
    </row>
    <row r="21" spans="1:9" x14ac:dyDescent="0.25">
      <c r="A21" s="86"/>
      <c r="B21" s="285"/>
      <c r="C21" s="46" t="s">
        <v>277</v>
      </c>
      <c r="D21" s="55"/>
      <c r="E21" s="282"/>
      <c r="F21" s="1165"/>
      <c r="G21" s="1166"/>
      <c r="H21" s="283"/>
      <c r="I21" s="284"/>
    </row>
    <row r="22" spans="1:9" x14ac:dyDescent="0.25">
      <c r="A22" s="86"/>
      <c r="B22" s="285"/>
      <c r="C22" s="55" t="s">
        <v>493</v>
      </c>
      <c r="D22" s="55" t="s">
        <v>540</v>
      </c>
      <c r="E22" s="278">
        <v>0</v>
      </c>
      <c r="F22" s="279">
        <v>12905</v>
      </c>
      <c r="G22" s="280">
        <v>12905</v>
      </c>
      <c r="H22" s="62">
        <v>0</v>
      </c>
      <c r="I22" s="63">
        <f t="shared" si="1"/>
        <v>100</v>
      </c>
    </row>
    <row r="23" spans="1:9" x14ac:dyDescent="0.25">
      <c r="A23" s="86"/>
      <c r="B23" s="285"/>
      <c r="C23" s="55"/>
      <c r="D23" s="55" t="s">
        <v>541</v>
      </c>
      <c r="E23" s="278"/>
      <c r="F23" s="279"/>
      <c r="G23" s="280"/>
      <c r="H23" s="62"/>
      <c r="I23" s="63"/>
    </row>
    <row r="24" spans="1:9" ht="15.75" thickBot="1" x14ac:dyDescent="0.3">
      <c r="A24" s="53"/>
      <c r="B24" s="54"/>
      <c r="C24" s="55"/>
      <c r="D24" s="55"/>
      <c r="E24" s="1279"/>
      <c r="F24" s="1280"/>
      <c r="G24" s="1281"/>
      <c r="H24" s="1282"/>
      <c r="I24" s="1283"/>
    </row>
    <row r="25" spans="1:9" ht="16.5" thickBot="1" x14ac:dyDescent="0.3">
      <c r="A25" s="1307" t="s">
        <v>24</v>
      </c>
      <c r="B25" s="1308"/>
      <c r="C25" s="1309"/>
      <c r="D25" s="58"/>
      <c r="E25" s="57">
        <f>SUM(E7,E20)</f>
        <v>51500</v>
      </c>
      <c r="F25" s="140">
        <f>SUM(F7,F20)</f>
        <v>68483</v>
      </c>
      <c r="G25" s="57">
        <f>SUM(G7,G20)</f>
        <v>64066</v>
      </c>
      <c r="H25" s="43">
        <f>G25/E25*100</f>
        <v>124.4</v>
      </c>
      <c r="I25" s="44">
        <f>G25/F25*100</f>
        <v>93.550224143218031</v>
      </c>
    </row>
    <row r="26" spans="1:9" ht="15.75" x14ac:dyDescent="0.25">
      <c r="A26" s="59"/>
      <c r="B26" s="59"/>
      <c r="C26" s="59"/>
      <c r="D26" s="60"/>
      <c r="E26" s="61"/>
      <c r="F26" s="61"/>
      <c r="G26" s="61"/>
      <c r="H26" s="65"/>
      <c r="I26" s="65"/>
    </row>
    <row r="27" spans="1:9" ht="15.75" x14ac:dyDescent="0.25">
      <c r="A27" s="59"/>
      <c r="B27" s="59"/>
      <c r="C27" s="59"/>
      <c r="D27" s="60"/>
      <c r="E27" s="61"/>
      <c r="F27" s="61"/>
      <c r="G27" s="61"/>
      <c r="H27" s="65"/>
      <c r="I27" s="65"/>
    </row>
    <row r="28" spans="1:9" ht="15.75" x14ac:dyDescent="0.25">
      <c r="A28" s="59"/>
      <c r="B28" s="59"/>
      <c r="C28" s="59"/>
      <c r="D28" s="60"/>
      <c r="E28" s="61"/>
      <c r="F28" s="61"/>
      <c r="G28" s="61"/>
      <c r="H28" s="65"/>
      <c r="I28" s="65"/>
    </row>
    <row r="29" spans="1:9" ht="15.75" x14ac:dyDescent="0.25">
      <c r="A29" s="59"/>
      <c r="B29" s="59"/>
      <c r="C29" s="59"/>
      <c r="D29" s="60"/>
      <c r="E29" s="61"/>
      <c r="F29" s="61"/>
      <c r="G29" s="61"/>
      <c r="H29" s="65"/>
      <c r="I29" s="65"/>
    </row>
    <row r="30" spans="1:9" ht="15.75" x14ac:dyDescent="0.25">
      <c r="A30" s="59"/>
      <c r="B30" s="59"/>
      <c r="C30" s="59"/>
      <c r="D30" s="60"/>
      <c r="E30" s="61"/>
      <c r="F30" s="61"/>
      <c r="G30" s="61"/>
      <c r="H30" s="65"/>
      <c r="I30" s="65"/>
    </row>
    <row r="31" spans="1:9" ht="15.75" x14ac:dyDescent="0.25">
      <c r="A31" s="59"/>
      <c r="B31" s="59"/>
      <c r="C31" s="59"/>
      <c r="D31" s="60"/>
      <c r="E31" s="61"/>
      <c r="F31" s="61"/>
      <c r="G31" s="61"/>
      <c r="H31" s="65"/>
      <c r="I31" s="65"/>
    </row>
    <row r="32" spans="1:9" ht="15.75" x14ac:dyDescent="0.25">
      <c r="A32" s="59"/>
      <c r="B32" s="59"/>
      <c r="C32" s="59"/>
      <c r="D32" s="60"/>
      <c r="E32" s="61"/>
      <c r="F32" s="61"/>
      <c r="G32" s="61"/>
      <c r="H32" s="65"/>
      <c r="I32" s="65"/>
    </row>
    <row r="33" spans="1:9" ht="15.75" x14ac:dyDescent="0.25">
      <c r="A33" s="59"/>
      <c r="B33" s="59"/>
      <c r="C33" s="59"/>
      <c r="D33" s="60"/>
      <c r="E33" s="61"/>
      <c r="F33" s="61"/>
      <c r="G33" s="61"/>
      <c r="H33" s="65"/>
      <c r="I33" s="65"/>
    </row>
    <row r="34" spans="1:9" ht="15.75" x14ac:dyDescent="0.25">
      <c r="A34" s="59"/>
      <c r="B34" s="59"/>
      <c r="C34" s="59"/>
      <c r="D34" s="60"/>
      <c r="E34" s="61"/>
      <c r="F34" s="61"/>
      <c r="G34" s="61"/>
      <c r="H34" s="65"/>
      <c r="I34" s="65"/>
    </row>
    <row r="35" spans="1:9" ht="15.75" x14ac:dyDescent="0.25">
      <c r="A35" s="59"/>
      <c r="B35" s="59"/>
      <c r="C35" s="59"/>
      <c r="D35" s="60"/>
      <c r="E35" s="61"/>
      <c r="F35" s="61"/>
      <c r="G35" s="61"/>
      <c r="H35" s="65"/>
      <c r="I35" s="65"/>
    </row>
    <row r="36" spans="1:9" ht="15.75" x14ac:dyDescent="0.25">
      <c r="A36" s="59"/>
      <c r="B36" s="59"/>
      <c r="C36" s="59"/>
      <c r="D36" s="60"/>
      <c r="E36" s="61"/>
      <c r="F36" s="61"/>
      <c r="G36" s="61"/>
      <c r="H36" s="65"/>
      <c r="I36" s="65"/>
    </row>
    <row r="37" spans="1:9" ht="15.75" x14ac:dyDescent="0.25">
      <c r="A37" s="59"/>
      <c r="B37" s="59"/>
      <c r="C37" s="59"/>
      <c r="D37" s="60"/>
      <c r="E37" s="61"/>
      <c r="F37" s="61"/>
      <c r="G37" s="61"/>
      <c r="H37" s="65"/>
      <c r="I37" s="65"/>
    </row>
    <row r="38" spans="1:9" ht="15.75" x14ac:dyDescent="0.25">
      <c r="A38" s="59"/>
      <c r="B38" s="59"/>
      <c r="C38" s="59"/>
      <c r="D38" s="60"/>
      <c r="E38" s="61"/>
      <c r="F38" s="61"/>
      <c r="G38" s="61"/>
      <c r="H38" s="65"/>
      <c r="I38" s="65"/>
    </row>
    <row r="39" spans="1:9" ht="15.75" x14ac:dyDescent="0.25">
      <c r="A39" s="59"/>
      <c r="B39" s="59"/>
      <c r="C39" s="59"/>
      <c r="D39" s="60"/>
      <c r="E39" s="61"/>
      <c r="F39" s="61"/>
      <c r="G39" s="61"/>
      <c r="H39" s="65"/>
      <c r="I39" s="65"/>
    </row>
    <row r="40" spans="1:9" ht="15.75" x14ac:dyDescent="0.25">
      <c r="A40" s="59"/>
      <c r="B40" s="59"/>
      <c r="C40" s="59"/>
      <c r="D40" s="60"/>
      <c r="E40" s="61"/>
      <c r="F40" s="61"/>
      <c r="G40" s="61"/>
      <c r="H40" s="65"/>
      <c r="I40" s="65"/>
    </row>
    <row r="41" spans="1:9" ht="15.75" x14ac:dyDescent="0.25">
      <c r="A41" s="59"/>
      <c r="B41" s="59"/>
      <c r="C41" s="59"/>
      <c r="D41" s="60"/>
      <c r="E41" s="61"/>
      <c r="F41" s="61"/>
      <c r="G41" s="61"/>
      <c r="H41" s="65"/>
      <c r="I41" s="65"/>
    </row>
    <row r="42" spans="1:9" ht="15.75" x14ac:dyDescent="0.25">
      <c r="A42" s="59"/>
      <c r="B42" s="59"/>
      <c r="C42" s="59"/>
      <c r="D42" s="60"/>
      <c r="E42" s="61"/>
      <c r="F42" s="61"/>
      <c r="G42" s="61"/>
      <c r="H42" s="65"/>
      <c r="I42" s="65"/>
    </row>
    <row r="43" spans="1:9" ht="15.75" x14ac:dyDescent="0.25">
      <c r="A43" s="59"/>
      <c r="B43" s="59"/>
      <c r="C43" s="59"/>
      <c r="D43" s="60"/>
      <c r="E43" s="61"/>
      <c r="F43" s="61"/>
      <c r="G43" s="61"/>
      <c r="H43" s="65"/>
      <c r="I43" s="65"/>
    </row>
    <row r="44" spans="1:9" ht="15.75" x14ac:dyDescent="0.25">
      <c r="A44" s="59"/>
      <c r="B44" s="59"/>
      <c r="C44" s="59"/>
      <c r="D44" s="60"/>
      <c r="E44" s="61"/>
      <c r="F44" s="61"/>
      <c r="G44" s="61"/>
      <c r="H44" s="65"/>
      <c r="I44" s="65"/>
    </row>
    <row r="45" spans="1:9" ht="15.75" x14ac:dyDescent="0.25">
      <c r="A45" s="59"/>
      <c r="B45" s="59"/>
      <c r="C45" s="59"/>
      <c r="D45" s="60"/>
      <c r="E45" s="61"/>
      <c r="F45" s="61"/>
      <c r="G45" s="61"/>
      <c r="H45" s="65"/>
      <c r="I45" s="65"/>
    </row>
    <row r="46" spans="1:9" ht="15.75" x14ac:dyDescent="0.25">
      <c r="A46" s="59"/>
      <c r="B46" s="59"/>
      <c r="C46" s="59"/>
      <c r="D46" s="60"/>
      <c r="E46" s="61"/>
      <c r="F46" s="61"/>
      <c r="G46" s="61"/>
      <c r="H46" s="65"/>
      <c r="I46" s="65"/>
    </row>
    <row r="47" spans="1:9" ht="16.5" thickBot="1" x14ac:dyDescent="0.3">
      <c r="A47" s="66"/>
      <c r="B47" s="66"/>
      <c r="C47" s="66"/>
      <c r="D47" s="76"/>
      <c r="E47" s="79"/>
      <c r="F47" s="11"/>
      <c r="H47" s="11"/>
      <c r="I47" s="2" t="s">
        <v>765</v>
      </c>
    </row>
    <row r="48" spans="1:9" x14ac:dyDescent="0.25">
      <c r="A48" s="145" t="s">
        <v>1</v>
      </c>
      <c r="B48" s="146" t="s">
        <v>2</v>
      </c>
      <c r="C48" s="379"/>
      <c r="D48" s="147"/>
      <c r="E48" s="148" t="s">
        <v>3</v>
      </c>
      <c r="F48" s="149" t="s">
        <v>4</v>
      </c>
      <c r="G48" s="16" t="s">
        <v>5</v>
      </c>
      <c r="H48" s="149" t="s">
        <v>761</v>
      </c>
      <c r="I48" s="1284" t="s">
        <v>761</v>
      </c>
    </row>
    <row r="49" spans="1:9" x14ac:dyDescent="0.25">
      <c r="A49" s="150" t="s">
        <v>6</v>
      </c>
      <c r="B49" s="151" t="s">
        <v>7</v>
      </c>
      <c r="C49" s="384" t="s">
        <v>622</v>
      </c>
      <c r="D49" s="152" t="s">
        <v>8</v>
      </c>
      <c r="E49" s="153" t="s">
        <v>9</v>
      </c>
      <c r="F49" s="154" t="s">
        <v>10</v>
      </c>
      <c r="G49" s="18" t="s">
        <v>626</v>
      </c>
      <c r="H49" s="154" t="s">
        <v>11</v>
      </c>
      <c r="I49" s="1285" t="s">
        <v>12</v>
      </c>
    </row>
    <row r="50" spans="1:9" ht="15.75" thickBot="1" x14ac:dyDescent="0.3">
      <c r="A50" s="155" t="s">
        <v>13</v>
      </c>
      <c r="B50" s="156" t="s">
        <v>14</v>
      </c>
      <c r="C50" s="389"/>
      <c r="D50" s="157"/>
      <c r="E50" s="158" t="s">
        <v>275</v>
      </c>
      <c r="F50" s="159" t="s">
        <v>275</v>
      </c>
      <c r="G50" s="1277"/>
      <c r="H50" s="1286"/>
      <c r="I50" s="1287"/>
    </row>
    <row r="51" spans="1:9" s="87" customFormat="1" ht="15.75" x14ac:dyDescent="0.25">
      <c r="A51" s="1310" t="s">
        <v>37</v>
      </c>
      <c r="B51" s="1311"/>
      <c r="C51" s="1312"/>
      <c r="D51" s="171"/>
      <c r="E51" s="172"/>
      <c r="F51" s="173"/>
      <c r="G51" s="174"/>
      <c r="H51" s="173"/>
      <c r="I51" s="175"/>
    </row>
    <row r="52" spans="1:9" s="87" customFormat="1" x14ac:dyDescent="0.25">
      <c r="A52" s="160" t="s">
        <v>26</v>
      </c>
      <c r="B52" s="161" t="s">
        <v>565</v>
      </c>
      <c r="C52" s="162"/>
      <c r="D52" s="162"/>
      <c r="E52" s="163">
        <f>SUM(E53:E84)</f>
        <v>111832</v>
      </c>
      <c r="F52" s="1160">
        <f>SUM(F53:F84)</f>
        <v>98974.399999999994</v>
      </c>
      <c r="G52" s="56">
        <f>SUM(G53:G84)</f>
        <v>12778</v>
      </c>
      <c r="H52" s="119">
        <f t="shared" ref="H52:H81" si="2">G52/E52*100</f>
        <v>11.426067672937979</v>
      </c>
      <c r="I52" s="120">
        <f t="shared" ref="I52:I84" si="3">G52/F52*100</f>
        <v>12.910409156307088</v>
      </c>
    </row>
    <row r="53" spans="1:9" s="87" customFormat="1" x14ac:dyDescent="0.25">
      <c r="A53" s="164"/>
      <c r="B53" s="128"/>
      <c r="C53" s="128" t="s">
        <v>266</v>
      </c>
      <c r="D53" s="128" t="s">
        <v>35</v>
      </c>
      <c r="E53" s="47">
        <v>160</v>
      </c>
      <c r="F53" s="1162">
        <v>160</v>
      </c>
      <c r="G53" s="1157">
        <v>158</v>
      </c>
      <c r="H53" s="122">
        <f t="shared" si="2"/>
        <v>98.75</v>
      </c>
      <c r="I53" s="123">
        <f t="shared" si="3"/>
        <v>98.75</v>
      </c>
    </row>
    <row r="54" spans="1:9" s="87" customFormat="1" x14ac:dyDescent="0.25">
      <c r="A54" s="168"/>
      <c r="B54" s="128"/>
      <c r="C54" s="167" t="s">
        <v>229</v>
      </c>
      <c r="D54" s="167" t="s">
        <v>35</v>
      </c>
      <c r="E54" s="47">
        <v>350</v>
      </c>
      <c r="F54" s="1162">
        <v>1235</v>
      </c>
      <c r="G54" s="1157">
        <v>1181</v>
      </c>
      <c r="H54" s="122">
        <f>G54/E54*100</f>
        <v>337.42857142857139</v>
      </c>
      <c r="I54" s="123">
        <f>G54/F54*100</f>
        <v>95.627530364372475</v>
      </c>
    </row>
    <row r="55" spans="1:9" s="87" customFormat="1" x14ac:dyDescent="0.25">
      <c r="A55" s="164"/>
      <c r="B55" s="128"/>
      <c r="C55" s="128" t="s">
        <v>293</v>
      </c>
      <c r="D55" s="167" t="s">
        <v>35</v>
      </c>
      <c r="E55" s="47">
        <v>229</v>
      </c>
      <c r="F55" s="1162">
        <v>229</v>
      </c>
      <c r="G55" s="1157">
        <v>229</v>
      </c>
      <c r="H55" s="122">
        <f>G55/E55*100</f>
        <v>100</v>
      </c>
      <c r="I55" s="123">
        <f>G55/F55*100</f>
        <v>100</v>
      </c>
    </row>
    <row r="56" spans="1:9" s="87" customFormat="1" x14ac:dyDescent="0.25">
      <c r="A56" s="125"/>
      <c r="B56" s="128"/>
      <c r="C56" s="128" t="s">
        <v>294</v>
      </c>
      <c r="D56" s="128" t="s">
        <v>35</v>
      </c>
      <c r="E56" s="47">
        <v>1800</v>
      </c>
      <c r="F56" s="1162">
        <v>1800</v>
      </c>
      <c r="G56" s="1157">
        <v>1428</v>
      </c>
      <c r="H56" s="122">
        <f t="shared" si="2"/>
        <v>79.333333333333329</v>
      </c>
      <c r="I56" s="123">
        <f t="shared" si="3"/>
        <v>79.333333333333329</v>
      </c>
    </row>
    <row r="57" spans="1:9" s="87" customFormat="1" x14ac:dyDescent="0.25">
      <c r="A57" s="125"/>
      <c r="B57" s="128"/>
      <c r="C57" s="128" t="s">
        <v>295</v>
      </c>
      <c r="D57" s="128" t="s">
        <v>35</v>
      </c>
      <c r="E57" s="47">
        <v>1150</v>
      </c>
      <c r="F57" s="1162">
        <v>1150</v>
      </c>
      <c r="G57" s="1157">
        <v>767</v>
      </c>
      <c r="H57" s="122">
        <f t="shared" si="2"/>
        <v>66.695652173913047</v>
      </c>
      <c r="I57" s="123">
        <f t="shared" si="3"/>
        <v>66.695652173913047</v>
      </c>
    </row>
    <row r="58" spans="1:9" s="87" customFormat="1" x14ac:dyDescent="0.25">
      <c r="A58" s="125"/>
      <c r="B58" s="128"/>
      <c r="C58" s="128" t="s">
        <v>296</v>
      </c>
      <c r="D58" s="128" t="s">
        <v>35</v>
      </c>
      <c r="E58" s="47">
        <v>50</v>
      </c>
      <c r="F58" s="1162">
        <v>50</v>
      </c>
      <c r="G58" s="1157">
        <v>0</v>
      </c>
      <c r="H58" s="122">
        <f t="shared" si="2"/>
        <v>0</v>
      </c>
      <c r="I58" s="123">
        <f t="shared" si="3"/>
        <v>0</v>
      </c>
    </row>
    <row r="59" spans="1:9" s="87" customFormat="1" x14ac:dyDescent="0.25">
      <c r="A59" s="125"/>
      <c r="B59" s="128"/>
      <c r="C59" s="128" t="s">
        <v>297</v>
      </c>
      <c r="D59" s="128" t="s">
        <v>35</v>
      </c>
      <c r="E59" s="47">
        <v>290</v>
      </c>
      <c r="F59" s="1162">
        <v>625</v>
      </c>
      <c r="G59" s="1157">
        <v>202</v>
      </c>
      <c r="H59" s="122">
        <f t="shared" si="2"/>
        <v>69.655172413793096</v>
      </c>
      <c r="I59" s="123">
        <f t="shared" si="3"/>
        <v>32.32</v>
      </c>
    </row>
    <row r="60" spans="1:9" s="87" customFormat="1" x14ac:dyDescent="0.25">
      <c r="A60" s="125"/>
      <c r="B60" s="128"/>
      <c r="C60" s="128" t="s">
        <v>298</v>
      </c>
      <c r="D60" s="128" t="s">
        <v>35</v>
      </c>
      <c r="E60" s="47">
        <v>210</v>
      </c>
      <c r="F60" s="1162">
        <v>210</v>
      </c>
      <c r="G60" s="1157">
        <v>209</v>
      </c>
      <c r="H60" s="122">
        <f t="shared" si="2"/>
        <v>99.523809523809518</v>
      </c>
      <c r="I60" s="123">
        <f t="shared" si="3"/>
        <v>99.523809523809518</v>
      </c>
    </row>
    <row r="61" spans="1:9" s="87" customFormat="1" x14ac:dyDescent="0.25">
      <c r="A61" s="169"/>
      <c r="B61" s="130"/>
      <c r="C61" s="128" t="s">
        <v>299</v>
      </c>
      <c r="D61" s="128" t="s">
        <v>35</v>
      </c>
      <c r="E61" s="47">
        <v>180</v>
      </c>
      <c r="F61" s="1162">
        <v>180</v>
      </c>
      <c r="G61" s="1157">
        <v>0</v>
      </c>
      <c r="H61" s="122">
        <f t="shared" si="2"/>
        <v>0</v>
      </c>
      <c r="I61" s="123">
        <f t="shared" si="3"/>
        <v>0</v>
      </c>
    </row>
    <row r="62" spans="1:9" s="87" customFormat="1" x14ac:dyDescent="0.25">
      <c r="A62" s="166"/>
      <c r="B62" s="135"/>
      <c r="C62" s="134" t="s">
        <v>300</v>
      </c>
      <c r="D62" s="167" t="s">
        <v>35</v>
      </c>
      <c r="E62" s="278">
        <v>799</v>
      </c>
      <c r="F62" s="279">
        <v>799</v>
      </c>
      <c r="G62" s="280">
        <v>726</v>
      </c>
      <c r="H62" s="136">
        <f t="shared" si="2"/>
        <v>90.863579474342927</v>
      </c>
      <c r="I62" s="137">
        <f t="shared" si="3"/>
        <v>90.863579474342927</v>
      </c>
    </row>
    <row r="63" spans="1:9" s="87" customFormat="1" x14ac:dyDescent="0.25">
      <c r="A63" s="166"/>
      <c r="B63" s="135"/>
      <c r="C63" s="127" t="s">
        <v>301</v>
      </c>
      <c r="D63" s="128" t="s">
        <v>35</v>
      </c>
      <c r="E63" s="47">
        <v>1132</v>
      </c>
      <c r="F63" s="1162">
        <v>1132</v>
      </c>
      <c r="G63" s="1157">
        <v>944</v>
      </c>
      <c r="H63" s="170">
        <f t="shared" si="2"/>
        <v>83.392226148409904</v>
      </c>
      <c r="I63" s="176">
        <f t="shared" si="3"/>
        <v>83.392226148409904</v>
      </c>
    </row>
    <row r="64" spans="1:9" s="87" customFormat="1" x14ac:dyDescent="0.25">
      <c r="A64" s="166"/>
      <c r="B64" s="135"/>
      <c r="C64" s="127" t="s">
        <v>302</v>
      </c>
      <c r="D64" s="128" t="s">
        <v>35</v>
      </c>
      <c r="E64" s="47">
        <v>2331</v>
      </c>
      <c r="F64" s="1162">
        <v>1043</v>
      </c>
      <c r="G64" s="47">
        <v>434</v>
      </c>
      <c r="H64" s="170">
        <f t="shared" si="2"/>
        <v>18.618618618618619</v>
      </c>
      <c r="I64" s="176">
        <f t="shared" si="3"/>
        <v>41.61073825503356</v>
      </c>
    </row>
    <row r="65" spans="1:9" s="87" customFormat="1" x14ac:dyDescent="0.25">
      <c r="A65" s="169"/>
      <c r="B65" s="135"/>
      <c r="C65" s="167" t="s">
        <v>303</v>
      </c>
      <c r="D65" s="167" t="s">
        <v>35</v>
      </c>
      <c r="E65" s="286">
        <v>351</v>
      </c>
      <c r="F65" s="1162">
        <v>351</v>
      </c>
      <c r="G65" s="1157">
        <v>182</v>
      </c>
      <c r="H65" s="170">
        <f t="shared" si="2"/>
        <v>51.851851851851848</v>
      </c>
      <c r="I65" s="176">
        <f t="shared" si="3"/>
        <v>51.851851851851848</v>
      </c>
    </row>
    <row r="66" spans="1:9" s="87" customFormat="1" x14ac:dyDescent="0.25">
      <c r="A66" s="116"/>
      <c r="B66" s="117"/>
      <c r="C66" s="118" t="s">
        <v>304</v>
      </c>
      <c r="D66" s="167" t="s">
        <v>35</v>
      </c>
      <c r="E66" s="277">
        <v>1800</v>
      </c>
      <c r="F66" s="1164">
        <v>1800</v>
      </c>
      <c r="G66" s="243">
        <v>1619</v>
      </c>
      <c r="H66" s="122">
        <f t="shared" si="2"/>
        <v>89.944444444444443</v>
      </c>
      <c r="I66" s="123">
        <f t="shared" si="3"/>
        <v>89.944444444444443</v>
      </c>
    </row>
    <row r="67" spans="1:9" s="87" customFormat="1" x14ac:dyDescent="0.25">
      <c r="A67" s="116"/>
      <c r="B67" s="117"/>
      <c r="C67" s="118" t="s">
        <v>305</v>
      </c>
      <c r="D67" s="167" t="s">
        <v>35</v>
      </c>
      <c r="E67" s="277">
        <v>2400</v>
      </c>
      <c r="F67" s="1164">
        <v>2400</v>
      </c>
      <c r="G67" s="243">
        <v>1986</v>
      </c>
      <c r="H67" s="122">
        <f t="shared" si="2"/>
        <v>82.75</v>
      </c>
      <c r="I67" s="123">
        <f t="shared" si="3"/>
        <v>82.75</v>
      </c>
    </row>
    <row r="68" spans="1:9" s="87" customFormat="1" x14ac:dyDescent="0.25">
      <c r="A68" s="116"/>
      <c r="B68" s="117"/>
      <c r="C68" s="118" t="s">
        <v>306</v>
      </c>
      <c r="D68" s="167" t="s">
        <v>35</v>
      </c>
      <c r="E68" s="277">
        <v>6000</v>
      </c>
      <c r="F68" s="1164">
        <v>6000</v>
      </c>
      <c r="G68" s="243">
        <v>0</v>
      </c>
      <c r="H68" s="122">
        <f t="shared" si="2"/>
        <v>0</v>
      </c>
      <c r="I68" s="123">
        <f t="shared" si="3"/>
        <v>0</v>
      </c>
    </row>
    <row r="69" spans="1:9" s="87" customFormat="1" x14ac:dyDescent="0.25">
      <c r="A69" s="116"/>
      <c r="B69" s="117"/>
      <c r="C69" s="167" t="s">
        <v>307</v>
      </c>
      <c r="D69" s="167" t="s">
        <v>35</v>
      </c>
      <c r="E69" s="277">
        <v>22000</v>
      </c>
      <c r="F69" s="1164">
        <v>21250</v>
      </c>
      <c r="G69" s="243">
        <v>0</v>
      </c>
      <c r="H69" s="122">
        <f t="shared" si="2"/>
        <v>0</v>
      </c>
      <c r="I69" s="123">
        <f t="shared" si="3"/>
        <v>0</v>
      </c>
    </row>
    <row r="70" spans="1:9" s="87" customFormat="1" x14ac:dyDescent="0.25">
      <c r="A70" s="116"/>
      <c r="B70" s="117"/>
      <c r="C70" s="128" t="s">
        <v>308</v>
      </c>
      <c r="D70" s="128" t="s">
        <v>35</v>
      </c>
      <c r="E70" s="277">
        <v>5500</v>
      </c>
      <c r="F70" s="1164">
        <v>2602.4</v>
      </c>
      <c r="G70" s="243">
        <v>0</v>
      </c>
      <c r="H70" s="122">
        <f t="shared" si="2"/>
        <v>0</v>
      </c>
      <c r="I70" s="123">
        <f t="shared" si="3"/>
        <v>0</v>
      </c>
    </row>
    <row r="71" spans="1:9" s="87" customFormat="1" x14ac:dyDescent="0.25">
      <c r="A71" s="116"/>
      <c r="B71" s="117"/>
      <c r="C71" s="118" t="s">
        <v>309</v>
      </c>
      <c r="D71" s="128" t="s">
        <v>35</v>
      </c>
      <c r="E71" s="277">
        <v>7000</v>
      </c>
      <c r="F71" s="1164">
        <v>3495</v>
      </c>
      <c r="G71" s="243">
        <v>0</v>
      </c>
      <c r="H71" s="122">
        <f t="shared" si="2"/>
        <v>0</v>
      </c>
      <c r="I71" s="123">
        <f t="shared" si="3"/>
        <v>0</v>
      </c>
    </row>
    <row r="72" spans="1:9" s="87" customFormat="1" x14ac:dyDescent="0.25">
      <c r="A72" s="116"/>
      <c r="B72" s="117"/>
      <c r="C72" s="118" t="s">
        <v>310</v>
      </c>
      <c r="D72" s="167" t="s">
        <v>35</v>
      </c>
      <c r="E72" s="277">
        <v>4000</v>
      </c>
      <c r="F72" s="1164">
        <v>4000</v>
      </c>
      <c r="G72" s="243">
        <v>499</v>
      </c>
      <c r="H72" s="122">
        <f t="shared" si="2"/>
        <v>12.475</v>
      </c>
      <c r="I72" s="123">
        <f t="shared" si="3"/>
        <v>12.475</v>
      </c>
    </row>
    <row r="73" spans="1:9" s="87" customFormat="1" x14ac:dyDescent="0.25">
      <c r="A73" s="116"/>
      <c r="B73" s="117"/>
      <c r="C73" s="118" t="s">
        <v>311</v>
      </c>
      <c r="D73" s="167" t="s">
        <v>35</v>
      </c>
      <c r="E73" s="277">
        <v>2400</v>
      </c>
      <c r="F73" s="1164">
        <v>1126</v>
      </c>
      <c r="G73" s="243">
        <v>181</v>
      </c>
      <c r="H73" s="122">
        <f t="shared" si="2"/>
        <v>7.541666666666667</v>
      </c>
      <c r="I73" s="123">
        <f t="shared" si="3"/>
        <v>16.074600355239788</v>
      </c>
    </row>
    <row r="74" spans="1:9" s="87" customFormat="1" x14ac:dyDescent="0.25">
      <c r="A74" s="116"/>
      <c r="B74" s="117"/>
      <c r="C74" s="118" t="s">
        <v>312</v>
      </c>
      <c r="D74" s="167" t="s">
        <v>35</v>
      </c>
      <c r="E74" s="277">
        <v>6000</v>
      </c>
      <c r="F74" s="1164">
        <v>1300</v>
      </c>
      <c r="G74" s="243">
        <v>0</v>
      </c>
      <c r="H74" s="122">
        <f t="shared" si="2"/>
        <v>0</v>
      </c>
      <c r="I74" s="123">
        <f t="shared" si="3"/>
        <v>0</v>
      </c>
    </row>
    <row r="75" spans="1:9" s="87" customFormat="1" x14ac:dyDescent="0.25">
      <c r="A75" s="116"/>
      <c r="B75" s="117"/>
      <c r="C75" s="118" t="s">
        <v>313</v>
      </c>
      <c r="D75" s="167" t="s">
        <v>35</v>
      </c>
      <c r="E75" s="277">
        <v>2400</v>
      </c>
      <c r="F75" s="1164">
        <v>2400</v>
      </c>
      <c r="G75" s="243">
        <v>351</v>
      </c>
      <c r="H75" s="122">
        <f t="shared" si="2"/>
        <v>14.625</v>
      </c>
      <c r="I75" s="123">
        <f t="shared" si="3"/>
        <v>14.625</v>
      </c>
    </row>
    <row r="76" spans="1:9" s="87" customFormat="1" x14ac:dyDescent="0.25">
      <c r="A76" s="116"/>
      <c r="B76" s="117"/>
      <c r="C76" s="118" t="s">
        <v>314</v>
      </c>
      <c r="D76" s="128" t="s">
        <v>35</v>
      </c>
      <c r="E76" s="277">
        <v>2000</v>
      </c>
      <c r="F76" s="1164">
        <v>2000</v>
      </c>
      <c r="G76" s="243">
        <v>0</v>
      </c>
      <c r="H76" s="122">
        <f t="shared" si="2"/>
        <v>0</v>
      </c>
      <c r="I76" s="123">
        <f t="shared" si="3"/>
        <v>0</v>
      </c>
    </row>
    <row r="77" spans="1:9" s="87" customFormat="1" x14ac:dyDescent="0.25">
      <c r="A77" s="116"/>
      <c r="B77" s="117"/>
      <c r="C77" s="118" t="s">
        <v>315</v>
      </c>
      <c r="D77" s="167" t="s">
        <v>35</v>
      </c>
      <c r="E77" s="277">
        <v>1500</v>
      </c>
      <c r="F77" s="1164">
        <v>20</v>
      </c>
      <c r="G77" s="243">
        <v>0</v>
      </c>
      <c r="H77" s="122">
        <f t="shared" si="2"/>
        <v>0</v>
      </c>
      <c r="I77" s="123">
        <f t="shared" si="3"/>
        <v>0</v>
      </c>
    </row>
    <row r="78" spans="1:9" s="87" customFormat="1" x14ac:dyDescent="0.25">
      <c r="A78" s="116"/>
      <c r="B78" s="117"/>
      <c r="C78" s="118" t="s">
        <v>316</v>
      </c>
      <c r="D78" s="167" t="s">
        <v>35</v>
      </c>
      <c r="E78" s="277">
        <v>300</v>
      </c>
      <c r="F78" s="1164">
        <v>300</v>
      </c>
      <c r="G78" s="243">
        <v>0</v>
      </c>
      <c r="H78" s="122">
        <f t="shared" si="2"/>
        <v>0</v>
      </c>
      <c r="I78" s="123">
        <f t="shared" si="3"/>
        <v>0</v>
      </c>
    </row>
    <row r="79" spans="1:9" s="87" customFormat="1" x14ac:dyDescent="0.25">
      <c r="A79" s="116"/>
      <c r="B79" s="117"/>
      <c r="C79" s="118" t="s">
        <v>317</v>
      </c>
      <c r="D79" s="167" t="s">
        <v>35</v>
      </c>
      <c r="E79" s="277">
        <v>300</v>
      </c>
      <c r="F79" s="1164">
        <v>300</v>
      </c>
      <c r="G79" s="243">
        <v>0</v>
      </c>
      <c r="H79" s="122">
        <f t="shared" si="2"/>
        <v>0</v>
      </c>
      <c r="I79" s="123">
        <f t="shared" si="3"/>
        <v>0</v>
      </c>
    </row>
    <row r="80" spans="1:9" s="87" customFormat="1" x14ac:dyDescent="0.25">
      <c r="A80" s="121"/>
      <c r="B80" s="273"/>
      <c r="C80" s="178" t="s">
        <v>318</v>
      </c>
      <c r="D80" s="128" t="s">
        <v>35</v>
      </c>
      <c r="E80" s="277">
        <v>300</v>
      </c>
      <c r="F80" s="1164">
        <v>300</v>
      </c>
      <c r="G80" s="1157">
        <v>0</v>
      </c>
      <c r="H80" s="122">
        <f t="shared" si="2"/>
        <v>0</v>
      </c>
      <c r="I80" s="123">
        <f t="shared" si="3"/>
        <v>0</v>
      </c>
    </row>
    <row r="81" spans="1:9" s="87" customFormat="1" x14ac:dyDescent="0.25">
      <c r="A81" s="169"/>
      <c r="B81" s="126"/>
      <c r="C81" s="131" t="s">
        <v>319</v>
      </c>
      <c r="D81" s="131" t="s">
        <v>35</v>
      </c>
      <c r="E81" s="47">
        <v>38900</v>
      </c>
      <c r="F81" s="1162">
        <v>38900</v>
      </c>
      <c r="G81" s="1157">
        <v>0</v>
      </c>
      <c r="H81" s="132">
        <f t="shared" si="2"/>
        <v>0</v>
      </c>
      <c r="I81" s="133">
        <f t="shared" si="3"/>
        <v>0</v>
      </c>
    </row>
    <row r="82" spans="1:9" s="87" customFormat="1" x14ac:dyDescent="0.25">
      <c r="A82" s="124"/>
      <c r="B82" s="287"/>
      <c r="C82" s="309" t="s">
        <v>494</v>
      </c>
      <c r="D82" s="288" t="s">
        <v>35</v>
      </c>
      <c r="E82" s="259">
        <v>0</v>
      </c>
      <c r="F82" s="1167">
        <v>360</v>
      </c>
      <c r="G82" s="1168">
        <v>357</v>
      </c>
      <c r="H82" s="132">
        <v>0</v>
      </c>
      <c r="I82" s="133">
        <f t="shared" si="3"/>
        <v>99.166666666666671</v>
      </c>
    </row>
    <row r="83" spans="1:9" s="87" customFormat="1" x14ac:dyDescent="0.25">
      <c r="A83" s="1169"/>
      <c r="B83" s="1170"/>
      <c r="C83" s="1171" t="s">
        <v>759</v>
      </c>
      <c r="D83" s="131" t="s">
        <v>35</v>
      </c>
      <c r="E83" s="277">
        <v>0</v>
      </c>
      <c r="F83" s="1164">
        <v>132</v>
      </c>
      <c r="G83" s="1168">
        <v>0</v>
      </c>
      <c r="H83" s="132">
        <v>0</v>
      </c>
      <c r="I83" s="133">
        <f t="shared" si="3"/>
        <v>0</v>
      </c>
    </row>
    <row r="84" spans="1:9" s="87" customFormat="1" ht="15.75" thickBot="1" x14ac:dyDescent="0.3">
      <c r="A84" s="1172"/>
      <c r="B84" s="310"/>
      <c r="C84" s="311" t="s">
        <v>599</v>
      </c>
      <c r="D84" s="312" t="s">
        <v>35</v>
      </c>
      <c r="E84" s="260">
        <v>0</v>
      </c>
      <c r="F84" s="1173">
        <v>1325</v>
      </c>
      <c r="G84" s="1174">
        <v>1325</v>
      </c>
      <c r="H84" s="267">
        <v>0</v>
      </c>
      <c r="I84" s="268">
        <f t="shared" si="3"/>
        <v>100</v>
      </c>
    </row>
    <row r="85" spans="1:9" s="87" customFormat="1" ht="16.5" thickBot="1" x14ac:dyDescent="0.3">
      <c r="A85" s="1313" t="s">
        <v>38</v>
      </c>
      <c r="B85" s="1314"/>
      <c r="C85" s="1315"/>
      <c r="D85" s="143"/>
      <c r="E85" s="139">
        <f>E52</f>
        <v>111832</v>
      </c>
      <c r="F85" s="140">
        <f t="shared" ref="F85:G85" si="4">F52</f>
        <v>98974.399999999994</v>
      </c>
      <c r="G85" s="139">
        <f t="shared" si="4"/>
        <v>12778</v>
      </c>
      <c r="H85" s="114">
        <f>G85/E85*100</f>
        <v>11.426067672937979</v>
      </c>
      <c r="I85" s="115">
        <f>G85/F85*100</f>
        <v>12.910409156307088</v>
      </c>
    </row>
    <row r="86" spans="1:9" s="87" customFormat="1" ht="15.75" thickBot="1" x14ac:dyDescent="0.3">
      <c r="A86" s="179"/>
      <c r="B86" s="179"/>
      <c r="C86" s="293"/>
      <c r="D86" s="179"/>
      <c r="E86" s="179"/>
      <c r="F86" s="180"/>
      <c r="G86" s="181"/>
    </row>
    <row r="87" spans="1:9" ht="16.5" thickBot="1" x14ac:dyDescent="0.3">
      <c r="A87" s="182" t="s">
        <v>39</v>
      </c>
      <c r="B87" s="183"/>
      <c r="C87" s="183"/>
      <c r="D87" s="303"/>
      <c r="E87" s="184">
        <f>E25+E85</f>
        <v>163332</v>
      </c>
      <c r="F87" s="185">
        <f>F25+F85</f>
        <v>167457.4</v>
      </c>
      <c r="G87" s="141">
        <f>G25+G85</f>
        <v>76844</v>
      </c>
      <c r="H87" s="114">
        <f>G87/E87*100</f>
        <v>47.04773100188573</v>
      </c>
      <c r="I87" s="115">
        <f>G87/F87*100</f>
        <v>45.888685719472541</v>
      </c>
    </row>
    <row r="118" ht="30.75" customHeight="1" x14ac:dyDescent="0.25"/>
    <row r="122" ht="27" customHeight="1" x14ac:dyDescent="0.25"/>
  </sheetData>
  <mergeCells count="3">
    <mergeCell ref="A25:C25"/>
    <mergeCell ref="A51:C51"/>
    <mergeCell ref="A85:C85"/>
  </mergeCells>
  <pageMargins left="0.19685039370078741" right="0" top="0.39370078740157483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1"/>
  <sheetViews>
    <sheetView topLeftCell="A31" workbookViewId="0">
      <selection activeCell="M16" sqref="M16"/>
    </sheetView>
  </sheetViews>
  <sheetFormatPr defaultRowHeight="15" x14ac:dyDescent="0.25"/>
  <cols>
    <col min="1" max="1" width="8.140625" customWidth="1"/>
    <col min="2" max="2" width="10.5703125" customWidth="1"/>
    <col min="3" max="3" width="53.42578125" customWidth="1"/>
    <col min="4" max="4" width="38.42578125" customWidth="1"/>
    <col min="5" max="5" width="12.7109375" customWidth="1"/>
    <col min="6" max="6" width="15.7109375" customWidth="1"/>
    <col min="7" max="7" width="10.85546875" style="101" customWidth="1"/>
    <col min="8" max="9" width="8.85546875" customWidth="1"/>
  </cols>
  <sheetData>
    <row r="2" spans="1:9" ht="16.5" thickBot="1" x14ac:dyDescent="0.3">
      <c r="A2" s="12" t="s">
        <v>40</v>
      </c>
      <c r="B2" s="11"/>
      <c r="C2" s="11"/>
      <c r="D2" s="11"/>
      <c r="E2" s="11"/>
      <c r="F2" s="11"/>
      <c r="H2" s="11"/>
      <c r="I2" s="2" t="s">
        <v>723</v>
      </c>
    </row>
    <row r="3" spans="1:9" x14ac:dyDescent="0.25">
      <c r="A3" s="24" t="s">
        <v>1</v>
      </c>
      <c r="B3" s="16" t="s">
        <v>2</v>
      </c>
      <c r="C3" s="379"/>
      <c r="D3" s="16"/>
      <c r="E3" s="25" t="s">
        <v>3</v>
      </c>
      <c r="F3" s="16" t="s">
        <v>4</v>
      </c>
      <c r="G3" s="16" t="s">
        <v>5</v>
      </c>
      <c r="H3" s="492" t="s">
        <v>47</v>
      </c>
      <c r="I3" s="493" t="s">
        <v>47</v>
      </c>
    </row>
    <row r="4" spans="1:9" x14ac:dyDescent="0.25">
      <c r="A4" s="26" t="s">
        <v>6</v>
      </c>
      <c r="B4" s="18" t="s">
        <v>7</v>
      </c>
      <c r="C4" s="384" t="s">
        <v>622</v>
      </c>
      <c r="D4" s="19" t="s">
        <v>8</v>
      </c>
      <c r="E4" s="27" t="s">
        <v>9</v>
      </c>
      <c r="F4" s="18" t="s">
        <v>10</v>
      </c>
      <c r="G4" s="18" t="s">
        <v>702</v>
      </c>
      <c r="H4" s="602" t="s">
        <v>48</v>
      </c>
      <c r="I4" s="498" t="s">
        <v>48</v>
      </c>
    </row>
    <row r="5" spans="1:9" ht="15.75" thickBot="1" x14ac:dyDescent="0.3">
      <c r="A5" s="28" t="s">
        <v>13</v>
      </c>
      <c r="B5" s="21" t="s">
        <v>14</v>
      </c>
      <c r="C5" s="389"/>
      <c r="D5" s="22"/>
      <c r="E5" s="29" t="s">
        <v>275</v>
      </c>
      <c r="F5" s="21" t="s">
        <v>275</v>
      </c>
      <c r="G5" s="18" t="s">
        <v>626</v>
      </c>
      <c r="H5" s="502" t="s">
        <v>11</v>
      </c>
      <c r="I5" s="498" t="s">
        <v>12</v>
      </c>
    </row>
    <row r="6" spans="1:9" ht="15.75" x14ac:dyDescent="0.25">
      <c r="A6" s="31" t="s">
        <v>15</v>
      </c>
      <c r="B6" s="32"/>
      <c r="C6" s="33"/>
      <c r="D6" s="34"/>
      <c r="E6" s="30"/>
      <c r="F6" s="30"/>
      <c r="G6" s="102"/>
      <c r="H6" s="30"/>
      <c r="I6" s="23"/>
    </row>
    <row r="7" spans="1:9" x14ac:dyDescent="0.25">
      <c r="A7" s="419" t="s">
        <v>41</v>
      </c>
      <c r="B7" s="1141" t="s">
        <v>566</v>
      </c>
      <c r="C7" s="420"/>
      <c r="D7" s="421"/>
      <c r="E7" s="313">
        <f>SUM(E8:E21)</f>
        <v>21805</v>
      </c>
      <c r="F7" s="1037">
        <f>SUM(F8:F21)</f>
        <v>27485</v>
      </c>
      <c r="G7" s="313">
        <f>SUM(G8:G21)</f>
        <v>20712</v>
      </c>
      <c r="H7" s="283">
        <f t="shared" ref="H7:H20" si="0">G7/E7*100</f>
        <v>94.98738821371245</v>
      </c>
      <c r="I7" s="284">
        <f t="shared" ref="I7:I20" si="1">G7/F7*100</f>
        <v>75.357467709659815</v>
      </c>
    </row>
    <row r="8" spans="1:9" s="87" customFormat="1" x14ac:dyDescent="0.25">
      <c r="A8" s="342"/>
      <c r="B8" s="422"/>
      <c r="C8" s="423" t="s">
        <v>42</v>
      </c>
      <c r="D8" s="337" t="s">
        <v>43</v>
      </c>
      <c r="E8" s="243">
        <v>11105</v>
      </c>
      <c r="F8" s="1151">
        <v>11105</v>
      </c>
      <c r="G8" s="1157">
        <v>11103</v>
      </c>
      <c r="H8" s="335">
        <f t="shared" si="0"/>
        <v>99.981990094552003</v>
      </c>
      <c r="I8" s="336">
        <f t="shared" si="1"/>
        <v>99.981990094552003</v>
      </c>
    </row>
    <row r="9" spans="1:9" x14ac:dyDescent="0.25">
      <c r="A9" s="342"/>
      <c r="B9" s="424" t="s">
        <v>274</v>
      </c>
      <c r="C9" s="425" t="s">
        <v>285</v>
      </c>
      <c r="D9" s="334" t="s">
        <v>44</v>
      </c>
      <c r="E9" s="243">
        <v>1970</v>
      </c>
      <c r="F9" s="1151">
        <v>1970</v>
      </c>
      <c r="G9" s="1157">
        <v>1477</v>
      </c>
      <c r="H9" s="335">
        <f t="shared" si="0"/>
        <v>74.974619289340112</v>
      </c>
      <c r="I9" s="336">
        <f t="shared" si="1"/>
        <v>74.974619289340112</v>
      </c>
    </row>
    <row r="10" spans="1:9" x14ac:dyDescent="0.25">
      <c r="A10" s="342"/>
      <c r="B10" s="424"/>
      <c r="C10" s="425" t="s">
        <v>426</v>
      </c>
      <c r="D10" s="334" t="s">
        <v>44</v>
      </c>
      <c r="E10" s="426">
        <v>30</v>
      </c>
      <c r="F10" s="1041">
        <v>30</v>
      </c>
      <c r="G10" s="1168">
        <v>12</v>
      </c>
      <c r="H10" s="335">
        <f t="shared" si="0"/>
        <v>40</v>
      </c>
      <c r="I10" s="336">
        <f t="shared" si="1"/>
        <v>40</v>
      </c>
    </row>
    <row r="11" spans="1:9" s="87" customFormat="1" x14ac:dyDescent="0.25">
      <c r="A11" s="342"/>
      <c r="B11" s="427"/>
      <c r="C11" s="428" t="s">
        <v>45</v>
      </c>
      <c r="D11" s="334" t="s">
        <v>44</v>
      </c>
      <c r="E11" s="429">
        <v>500</v>
      </c>
      <c r="F11" s="1041">
        <v>700</v>
      </c>
      <c r="G11" s="1168">
        <v>0</v>
      </c>
      <c r="H11" s="335">
        <f t="shared" si="0"/>
        <v>0</v>
      </c>
      <c r="I11" s="336">
        <f t="shared" si="1"/>
        <v>0</v>
      </c>
    </row>
    <row r="12" spans="1:9" s="87" customFormat="1" ht="15" customHeight="1" x14ac:dyDescent="0.25">
      <c r="A12" s="342"/>
      <c r="B12" s="424"/>
      <c r="C12" s="423" t="s">
        <v>264</v>
      </c>
      <c r="D12" s="337" t="s">
        <v>44</v>
      </c>
      <c r="E12" s="243">
        <v>2500</v>
      </c>
      <c r="F12" s="1151">
        <v>1680</v>
      </c>
      <c r="G12" s="1157">
        <v>29</v>
      </c>
      <c r="H12" s="335">
        <f t="shared" si="0"/>
        <v>1.1599999999999999</v>
      </c>
      <c r="I12" s="336">
        <f t="shared" si="1"/>
        <v>1.7261904761904763</v>
      </c>
    </row>
    <row r="13" spans="1:9" s="87" customFormat="1" ht="15" customHeight="1" x14ac:dyDescent="0.25">
      <c r="A13" s="342"/>
      <c r="B13" s="424"/>
      <c r="C13" s="430" t="s">
        <v>581</v>
      </c>
      <c r="D13" s="337" t="s">
        <v>44</v>
      </c>
      <c r="E13" s="243">
        <v>0</v>
      </c>
      <c r="F13" s="1151">
        <v>300</v>
      </c>
      <c r="G13" s="1157">
        <v>72</v>
      </c>
      <c r="H13" s="335">
        <v>0</v>
      </c>
      <c r="I13" s="336">
        <f t="shared" si="1"/>
        <v>24</v>
      </c>
    </row>
    <row r="14" spans="1:9" s="87" customFormat="1" ht="15" customHeight="1" x14ac:dyDescent="0.25">
      <c r="A14" s="342"/>
      <c r="B14" s="424"/>
      <c r="C14" s="430" t="s">
        <v>286</v>
      </c>
      <c r="D14" s="334" t="s">
        <v>44</v>
      </c>
      <c r="E14" s="243">
        <v>2000</v>
      </c>
      <c r="F14" s="1151">
        <v>2000</v>
      </c>
      <c r="G14" s="1157">
        <v>0</v>
      </c>
      <c r="H14" s="335">
        <f t="shared" si="0"/>
        <v>0</v>
      </c>
      <c r="I14" s="336">
        <f t="shared" si="1"/>
        <v>0</v>
      </c>
    </row>
    <row r="15" spans="1:9" s="87" customFormat="1" ht="15" customHeight="1" x14ac:dyDescent="0.25">
      <c r="A15" s="342"/>
      <c r="B15" s="424"/>
      <c r="C15" s="430" t="s">
        <v>287</v>
      </c>
      <c r="D15" s="334" t="s">
        <v>44</v>
      </c>
      <c r="E15" s="243">
        <v>2000</v>
      </c>
      <c r="F15" s="1151">
        <v>2000</v>
      </c>
      <c r="G15" s="1157">
        <v>662</v>
      </c>
      <c r="H15" s="335">
        <f t="shared" si="0"/>
        <v>33.1</v>
      </c>
      <c r="I15" s="336">
        <f t="shared" si="1"/>
        <v>33.1</v>
      </c>
    </row>
    <row r="16" spans="1:9" s="87" customFormat="1" ht="15" customHeight="1" x14ac:dyDescent="0.25">
      <c r="A16" s="342"/>
      <c r="B16" s="424"/>
      <c r="C16" s="430" t="s">
        <v>288</v>
      </c>
      <c r="D16" s="334" t="s">
        <v>44</v>
      </c>
      <c r="E16" s="243">
        <v>500</v>
      </c>
      <c r="F16" s="1151">
        <v>500</v>
      </c>
      <c r="G16" s="1157">
        <v>357</v>
      </c>
      <c r="H16" s="335">
        <f t="shared" si="0"/>
        <v>71.399999999999991</v>
      </c>
      <c r="I16" s="336">
        <f t="shared" si="1"/>
        <v>71.399999999999991</v>
      </c>
    </row>
    <row r="17" spans="1:9" s="87" customFormat="1" ht="15" customHeight="1" x14ac:dyDescent="0.25">
      <c r="A17" s="342"/>
      <c r="B17" s="424"/>
      <c r="C17" s="430" t="s">
        <v>289</v>
      </c>
      <c r="D17" s="334" t="s">
        <v>44</v>
      </c>
      <c r="E17" s="243">
        <v>500</v>
      </c>
      <c r="F17" s="1151">
        <v>0</v>
      </c>
      <c r="G17" s="1157">
        <v>0</v>
      </c>
      <c r="H17" s="335">
        <f t="shared" si="0"/>
        <v>0</v>
      </c>
      <c r="I17" s="336">
        <v>0</v>
      </c>
    </row>
    <row r="18" spans="1:9" s="87" customFormat="1" ht="15" customHeight="1" x14ac:dyDescent="0.25">
      <c r="A18" s="342"/>
      <c r="B18" s="424"/>
      <c r="C18" s="1021" t="s">
        <v>290</v>
      </c>
      <c r="D18" s="334" t="s">
        <v>44</v>
      </c>
      <c r="E18" s="243">
        <v>500</v>
      </c>
      <c r="F18" s="1151">
        <v>0</v>
      </c>
      <c r="G18" s="1157">
        <v>0</v>
      </c>
      <c r="H18" s="431">
        <f t="shared" si="0"/>
        <v>0</v>
      </c>
      <c r="I18" s="291">
        <v>0</v>
      </c>
    </row>
    <row r="19" spans="1:9" s="87" customFormat="1" ht="13.5" customHeight="1" x14ac:dyDescent="0.25">
      <c r="A19" s="432"/>
      <c r="B19" s="433"/>
      <c r="C19" s="434" t="s">
        <v>291</v>
      </c>
      <c r="D19" s="435"/>
      <c r="E19" s="436"/>
      <c r="F19" s="1040"/>
      <c r="G19" s="1175"/>
      <c r="H19" s="437"/>
      <c r="I19" s="438"/>
    </row>
    <row r="20" spans="1:9" s="87" customFormat="1" ht="13.5" customHeight="1" x14ac:dyDescent="0.25">
      <c r="A20" s="439"/>
      <c r="B20" s="440"/>
      <c r="C20" s="441" t="s">
        <v>424</v>
      </c>
      <c r="D20" s="442" t="s">
        <v>44</v>
      </c>
      <c r="E20" s="426">
        <v>200</v>
      </c>
      <c r="F20" s="1041">
        <v>200</v>
      </c>
      <c r="G20" s="1168">
        <v>0</v>
      </c>
      <c r="H20" s="335">
        <f t="shared" si="0"/>
        <v>0</v>
      </c>
      <c r="I20" s="336">
        <f t="shared" si="1"/>
        <v>0</v>
      </c>
    </row>
    <row r="21" spans="1:9" s="87" customFormat="1" ht="13.5" customHeight="1" x14ac:dyDescent="0.25">
      <c r="A21" s="342"/>
      <c r="B21" s="424"/>
      <c r="C21" s="443" t="s">
        <v>623</v>
      </c>
      <c r="D21" s="442" t="s">
        <v>44</v>
      </c>
      <c r="E21" s="243">
        <v>0</v>
      </c>
      <c r="F21" s="1151">
        <v>7000</v>
      </c>
      <c r="G21" s="1157">
        <v>7000</v>
      </c>
      <c r="H21" s="290">
        <v>0</v>
      </c>
      <c r="I21" s="291">
        <f>G21/F21*100</f>
        <v>100</v>
      </c>
    </row>
    <row r="22" spans="1:9" s="87" customFormat="1" ht="15" customHeight="1" thickBot="1" x14ac:dyDescent="0.3">
      <c r="A22" s="444"/>
      <c r="B22" s="445"/>
      <c r="C22" s="446"/>
      <c r="D22" s="447"/>
      <c r="E22" s="317"/>
      <c r="F22" s="448"/>
      <c r="G22" s="138"/>
      <c r="H22" s="449"/>
      <c r="I22" s="450"/>
    </row>
    <row r="23" spans="1:9" ht="16.5" customHeight="1" thickBot="1" x14ac:dyDescent="0.3">
      <c r="A23" s="1316" t="s">
        <v>24</v>
      </c>
      <c r="B23" s="1317"/>
      <c r="C23" s="1318"/>
      <c r="D23" s="451"/>
      <c r="E23" s="141">
        <f>E7</f>
        <v>21805</v>
      </c>
      <c r="F23" s="452">
        <f>F7</f>
        <v>27485</v>
      </c>
      <c r="G23" s="141">
        <f>G7</f>
        <v>20712</v>
      </c>
      <c r="H23" s="368">
        <f>G23/E23*100</f>
        <v>94.98738821371245</v>
      </c>
      <c r="I23" s="369">
        <f>G23/F23*100</f>
        <v>75.357467709659815</v>
      </c>
    </row>
    <row r="24" spans="1:9" ht="14.25" customHeight="1" thickBot="1" x14ac:dyDescent="0.3">
      <c r="A24" s="414"/>
      <c r="B24" s="9"/>
      <c r="C24" s="9"/>
      <c r="D24" s="9"/>
      <c r="E24" s="9"/>
      <c r="F24" s="9"/>
      <c r="G24" s="289"/>
      <c r="H24" s="9"/>
      <c r="I24" s="414"/>
    </row>
    <row r="25" spans="1:9" x14ac:dyDescent="0.25">
      <c r="A25" s="1244" t="s">
        <v>1</v>
      </c>
      <c r="B25" s="454" t="s">
        <v>2</v>
      </c>
      <c r="C25" s="379"/>
      <c r="D25" s="455"/>
      <c r="E25" s="148" t="s">
        <v>3</v>
      </c>
      <c r="F25" s="149" t="s">
        <v>4</v>
      </c>
      <c r="G25" s="16" t="s">
        <v>5</v>
      </c>
      <c r="H25" s="492" t="s">
        <v>47</v>
      </c>
      <c r="I25" s="493" t="s">
        <v>47</v>
      </c>
    </row>
    <row r="26" spans="1:9" x14ac:dyDescent="0.25">
      <c r="A26" s="453" t="s">
        <v>6</v>
      </c>
      <c r="B26" s="456" t="s">
        <v>7</v>
      </c>
      <c r="C26" s="384" t="s">
        <v>622</v>
      </c>
      <c r="D26" s="457" t="s">
        <v>8</v>
      </c>
      <c r="E26" s="153" t="s">
        <v>9</v>
      </c>
      <c r="F26" s="154" t="s">
        <v>10</v>
      </c>
      <c r="G26" s="18" t="s">
        <v>702</v>
      </c>
      <c r="H26" s="602" t="s">
        <v>48</v>
      </c>
      <c r="I26" s="498" t="s">
        <v>48</v>
      </c>
    </row>
    <row r="27" spans="1:9" ht="15.75" thickBot="1" x14ac:dyDescent="0.3">
      <c r="A27" s="458" t="s">
        <v>13</v>
      </c>
      <c r="B27" s="459" t="s">
        <v>14</v>
      </c>
      <c r="C27" s="389"/>
      <c r="D27" s="461"/>
      <c r="E27" s="158" t="s">
        <v>275</v>
      </c>
      <c r="F27" s="159" t="s">
        <v>275</v>
      </c>
      <c r="G27" s="18" t="s">
        <v>626</v>
      </c>
      <c r="H27" s="502" t="s">
        <v>11</v>
      </c>
      <c r="I27" s="498" t="s">
        <v>12</v>
      </c>
    </row>
    <row r="28" spans="1:9" ht="15.75" x14ac:dyDescent="0.25">
      <c r="A28" s="1319" t="s">
        <v>37</v>
      </c>
      <c r="B28" s="1320"/>
      <c r="C28" s="1321"/>
      <c r="D28" s="462"/>
      <c r="E28" s="463"/>
      <c r="F28" s="464"/>
      <c r="G28" s="174"/>
      <c r="H28" s="464"/>
      <c r="I28" s="465"/>
    </row>
    <row r="29" spans="1:9" x14ac:dyDescent="0.25">
      <c r="A29" s="338" t="s">
        <v>41</v>
      </c>
      <c r="B29" s="1236" t="s">
        <v>567</v>
      </c>
      <c r="C29" s="1235"/>
      <c r="D29" s="466"/>
      <c r="E29" s="467">
        <f>SUM(E30:E36)</f>
        <v>26600</v>
      </c>
      <c r="F29" s="1176">
        <f t="shared" ref="F29:G29" si="2">SUM(F30:F36)</f>
        <v>19600</v>
      </c>
      <c r="G29" s="1161">
        <f t="shared" si="2"/>
        <v>4353</v>
      </c>
      <c r="H29" s="326">
        <f t="shared" ref="H29:H36" si="3">G29/E29*100</f>
        <v>16.364661654135336</v>
      </c>
      <c r="I29" s="327">
        <f t="shared" ref="I29:I36" si="4">G29/F29*100</f>
        <v>22.209183673469386</v>
      </c>
    </row>
    <row r="30" spans="1:9" x14ac:dyDescent="0.25">
      <c r="A30" s="468"/>
      <c r="B30" s="334"/>
      <c r="C30" s="469" t="s">
        <v>320</v>
      </c>
      <c r="D30" s="256" t="s">
        <v>44</v>
      </c>
      <c r="E30" s="470">
        <v>7000</v>
      </c>
      <c r="F30" s="1151">
        <v>0</v>
      </c>
      <c r="G30" s="1157">
        <v>0</v>
      </c>
      <c r="H30" s="335">
        <f t="shared" si="3"/>
        <v>0</v>
      </c>
      <c r="I30" s="336">
        <v>0</v>
      </c>
    </row>
    <row r="31" spans="1:9" x14ac:dyDescent="0.25">
      <c r="A31" s="342"/>
      <c r="B31" s="334"/>
      <c r="C31" s="471" t="s">
        <v>321</v>
      </c>
      <c r="D31" s="256" t="s">
        <v>44</v>
      </c>
      <c r="E31" s="472">
        <v>5000</v>
      </c>
      <c r="F31" s="1151">
        <v>5000</v>
      </c>
      <c r="G31" s="1157">
        <v>1686</v>
      </c>
      <c r="H31" s="335">
        <f t="shared" si="3"/>
        <v>33.72</v>
      </c>
      <c r="I31" s="336">
        <f t="shared" si="4"/>
        <v>33.72</v>
      </c>
    </row>
    <row r="32" spans="1:9" x14ac:dyDescent="0.25">
      <c r="A32" s="342"/>
      <c r="B32" s="334"/>
      <c r="C32" s="471" t="s">
        <v>322</v>
      </c>
      <c r="D32" s="256" t="s">
        <v>44</v>
      </c>
      <c r="E32" s="472">
        <v>3000</v>
      </c>
      <c r="F32" s="1151">
        <v>10400</v>
      </c>
      <c r="G32" s="1157">
        <v>2667</v>
      </c>
      <c r="H32" s="335">
        <f t="shared" si="3"/>
        <v>88.9</v>
      </c>
      <c r="I32" s="336">
        <f t="shared" si="4"/>
        <v>25.64423076923077</v>
      </c>
    </row>
    <row r="33" spans="1:9" x14ac:dyDescent="0.25">
      <c r="A33" s="342"/>
      <c r="B33" s="334"/>
      <c r="C33" s="473" t="s">
        <v>323</v>
      </c>
      <c r="D33" s="256" t="s">
        <v>44</v>
      </c>
      <c r="E33" s="474">
        <v>500</v>
      </c>
      <c r="F33" s="1151">
        <v>500</v>
      </c>
      <c r="G33" s="1157">
        <v>0</v>
      </c>
      <c r="H33" s="335">
        <f t="shared" si="3"/>
        <v>0</v>
      </c>
      <c r="I33" s="336">
        <f t="shared" si="4"/>
        <v>0</v>
      </c>
    </row>
    <row r="34" spans="1:9" x14ac:dyDescent="0.25">
      <c r="A34" s="475"/>
      <c r="B34" s="424"/>
      <c r="C34" s="476" t="s">
        <v>324</v>
      </c>
      <c r="D34" s="256" t="s">
        <v>44</v>
      </c>
      <c r="E34" s="474">
        <v>3700</v>
      </c>
      <c r="F34" s="1151">
        <v>0</v>
      </c>
      <c r="G34" s="1157">
        <v>0</v>
      </c>
      <c r="H34" s="335">
        <f t="shared" si="3"/>
        <v>0</v>
      </c>
      <c r="I34" s="336">
        <v>0</v>
      </c>
    </row>
    <row r="35" spans="1:9" x14ac:dyDescent="0.25">
      <c r="A35" s="477"/>
      <c r="B35" s="433"/>
      <c r="C35" s="476" t="s">
        <v>325</v>
      </c>
      <c r="D35" s="256" t="s">
        <v>44</v>
      </c>
      <c r="E35" s="262">
        <v>3700</v>
      </c>
      <c r="F35" s="1151">
        <v>0</v>
      </c>
      <c r="G35" s="1157">
        <v>0</v>
      </c>
      <c r="H35" s="335">
        <f t="shared" si="3"/>
        <v>0</v>
      </c>
      <c r="I35" s="336">
        <v>0</v>
      </c>
    </row>
    <row r="36" spans="1:9" ht="15.75" thickBot="1" x14ac:dyDescent="0.3">
      <c r="A36" s="477"/>
      <c r="B36" s="433"/>
      <c r="C36" s="476" t="s">
        <v>326</v>
      </c>
      <c r="D36" s="256" t="s">
        <v>44</v>
      </c>
      <c r="E36" s="472">
        <v>3700</v>
      </c>
      <c r="F36" s="1151">
        <v>3700</v>
      </c>
      <c r="G36" s="1157">
        <v>0</v>
      </c>
      <c r="H36" s="335">
        <f t="shared" si="3"/>
        <v>0</v>
      </c>
      <c r="I36" s="336">
        <f t="shared" si="4"/>
        <v>0</v>
      </c>
    </row>
    <row r="37" spans="1:9" ht="16.5" thickBot="1" x14ac:dyDescent="0.3">
      <c r="A37" s="1322" t="s">
        <v>38</v>
      </c>
      <c r="B37" s="1317"/>
      <c r="C37" s="1318"/>
      <c r="D37" s="365"/>
      <c r="E37" s="141">
        <f>E29</f>
        <v>26600</v>
      </c>
      <c r="F37" s="452">
        <f>F29</f>
        <v>19600</v>
      </c>
      <c r="G37" s="141">
        <f>G29</f>
        <v>4353</v>
      </c>
      <c r="H37" s="368">
        <f>G37/E37*100</f>
        <v>16.364661654135336</v>
      </c>
      <c r="I37" s="369">
        <f>G37/F37*100</f>
        <v>22.209183673469386</v>
      </c>
    </row>
    <row r="38" spans="1:9" ht="15.75" thickBot="1" x14ac:dyDescent="0.3">
      <c r="A38" s="478"/>
      <c r="B38" s="478"/>
      <c r="C38" s="478"/>
      <c r="D38" s="478"/>
      <c r="E38" s="478"/>
      <c r="F38" s="479"/>
      <c r="G38" s="302"/>
      <c r="H38" s="480"/>
      <c r="I38" s="480"/>
    </row>
    <row r="39" spans="1:9" ht="16.5" thickBot="1" x14ac:dyDescent="0.3">
      <c r="A39" s="481" t="s">
        <v>39</v>
      </c>
      <c r="B39" s="482"/>
      <c r="C39" s="482"/>
      <c r="D39" s="483"/>
      <c r="E39" s="141">
        <f>E23+E37</f>
        <v>48405</v>
      </c>
      <c r="F39" s="452">
        <f>F23+F37</f>
        <v>47085</v>
      </c>
      <c r="G39" s="141">
        <f>G23+G37</f>
        <v>25065</v>
      </c>
      <c r="H39" s="368">
        <f>G39/E39*100</f>
        <v>51.781840718933992</v>
      </c>
      <c r="I39" s="369">
        <f>G39/F39*100</f>
        <v>53.233513857916535</v>
      </c>
    </row>
    <row r="40" spans="1:9" ht="15.75" x14ac:dyDescent="0.25">
      <c r="A40" s="203"/>
      <c r="B40" s="204"/>
      <c r="C40" s="204"/>
      <c r="D40" s="204"/>
      <c r="E40" s="205"/>
      <c r="F40" s="206"/>
      <c r="G40" s="207"/>
      <c r="H40" s="208"/>
      <c r="I40" s="208"/>
    </row>
    <row r="41" spans="1:9" s="87" customFormat="1" x14ac:dyDescent="0.25">
      <c r="A41" s="186"/>
      <c r="B41" s="186"/>
      <c r="C41" s="186"/>
      <c r="D41" s="187"/>
      <c r="E41" s="153"/>
      <c r="F41" s="153"/>
      <c r="G41" s="153"/>
      <c r="H41" s="153"/>
      <c r="I41" s="153"/>
    </row>
    <row r="42" spans="1:9" s="87" customFormat="1" x14ac:dyDescent="0.25">
      <c r="A42" s="186"/>
      <c r="B42" s="186"/>
      <c r="C42" s="186"/>
      <c r="D42" s="188"/>
      <c r="E42" s="153"/>
      <c r="F42" s="153"/>
      <c r="G42" s="153"/>
      <c r="H42" s="153"/>
      <c r="I42" s="153"/>
    </row>
    <row r="43" spans="1:9" s="87" customFormat="1" x14ac:dyDescent="0.25">
      <c r="A43" s="186"/>
      <c r="B43" s="186"/>
      <c r="C43" s="186"/>
      <c r="D43" s="188"/>
      <c r="E43" s="153"/>
      <c r="F43" s="153"/>
      <c r="G43" s="189"/>
      <c r="H43" s="190"/>
      <c r="I43" s="190"/>
    </row>
    <row r="44" spans="1:9" s="87" customFormat="1" ht="15.75" x14ac:dyDescent="0.25">
      <c r="A44" s="1323"/>
      <c r="B44" s="1323"/>
      <c r="C44" s="1323"/>
      <c r="D44" s="191"/>
      <c r="E44" s="192"/>
      <c r="F44" s="193"/>
      <c r="G44" s="189"/>
      <c r="H44" s="193"/>
      <c r="I44" s="193"/>
    </row>
    <row r="45" spans="1:9" s="87" customFormat="1" x14ac:dyDescent="0.25">
      <c r="A45" s="188"/>
      <c r="B45" s="194"/>
      <c r="C45" s="194"/>
      <c r="D45" s="195"/>
      <c r="E45" s="196"/>
      <c r="F45" s="197"/>
      <c r="G45" s="198"/>
      <c r="H45" s="199"/>
      <c r="I45" s="199"/>
    </row>
    <row r="46" spans="1:9" x14ac:dyDescent="0.25">
      <c r="A46" s="134"/>
      <c r="B46" s="134"/>
      <c r="C46" s="209"/>
      <c r="D46" s="134"/>
      <c r="E46" s="210"/>
      <c r="F46" s="202"/>
      <c r="G46" s="211"/>
      <c r="H46" s="212"/>
      <c r="I46" s="212"/>
    </row>
    <row r="47" spans="1:9" x14ac:dyDescent="0.25">
      <c r="A47" s="200"/>
      <c r="B47" s="134"/>
      <c r="C47" s="213"/>
      <c r="D47" s="134"/>
      <c r="E47" s="210"/>
      <c r="F47" s="202"/>
      <c r="G47" s="211"/>
      <c r="H47" s="212"/>
      <c r="I47" s="212"/>
    </row>
    <row r="48" spans="1:9" x14ac:dyDescent="0.25">
      <c r="A48" s="200"/>
      <c r="B48" s="134"/>
      <c r="C48" s="213"/>
      <c r="D48" s="134"/>
      <c r="E48" s="210"/>
      <c r="F48" s="202"/>
      <c r="G48" s="211"/>
      <c r="H48" s="212"/>
      <c r="I48" s="212"/>
    </row>
    <row r="49" spans="1:9" x14ac:dyDescent="0.25">
      <c r="A49" s="200"/>
      <c r="B49" s="134"/>
      <c r="C49" s="214"/>
      <c r="D49" s="134"/>
      <c r="E49" s="210"/>
      <c r="F49" s="202"/>
      <c r="G49" s="211"/>
      <c r="H49" s="212"/>
      <c r="I49" s="212"/>
    </row>
    <row r="50" spans="1:9" x14ac:dyDescent="0.25">
      <c r="A50" s="201"/>
      <c r="B50" s="200"/>
      <c r="C50" s="214"/>
      <c r="D50" s="134"/>
      <c r="E50" s="210"/>
      <c r="F50" s="202"/>
      <c r="G50" s="211"/>
      <c r="H50" s="212"/>
      <c r="I50" s="212"/>
    </row>
    <row r="51" spans="1:9" x14ac:dyDescent="0.25">
      <c r="A51" s="201"/>
      <c r="B51" s="200"/>
      <c r="C51" s="214"/>
      <c r="D51" s="134"/>
      <c r="E51" s="210"/>
      <c r="F51" s="202"/>
      <c r="G51" s="211"/>
      <c r="H51" s="212"/>
      <c r="I51" s="212"/>
    </row>
    <row r="52" spans="1:9" x14ac:dyDescent="0.25">
      <c r="A52" s="201"/>
      <c r="B52" s="200"/>
      <c r="C52" s="214"/>
      <c r="D52" s="134"/>
      <c r="E52" s="210"/>
      <c r="F52" s="202"/>
      <c r="G52" s="211"/>
      <c r="H52" s="212"/>
      <c r="I52" s="212"/>
    </row>
    <row r="53" spans="1:9" x14ac:dyDescent="0.25">
      <c r="A53" s="201"/>
      <c r="B53" s="200"/>
      <c r="C53" s="134"/>
      <c r="D53" s="134"/>
      <c r="E53" s="210"/>
      <c r="F53" s="202"/>
      <c r="G53" s="211"/>
      <c r="H53" s="212"/>
      <c r="I53" s="212"/>
    </row>
    <row r="54" spans="1:9" x14ac:dyDescent="0.25">
      <c r="A54" s="201"/>
      <c r="B54" s="200"/>
      <c r="C54" s="134"/>
      <c r="D54" s="134"/>
      <c r="E54" s="210"/>
      <c r="F54" s="202"/>
      <c r="G54" s="211"/>
      <c r="H54" s="212"/>
      <c r="I54" s="212"/>
    </row>
    <row r="55" spans="1:9" x14ac:dyDescent="0.25">
      <c r="A55" s="201"/>
      <c r="B55" s="200"/>
      <c r="C55" s="134"/>
      <c r="D55" s="134"/>
      <c r="E55" s="210"/>
      <c r="F55" s="202"/>
      <c r="G55" s="211"/>
      <c r="H55" s="212"/>
      <c r="I55" s="212"/>
    </row>
    <row r="56" spans="1:9" x14ac:dyDescent="0.25">
      <c r="A56" s="201"/>
      <c r="B56" s="200"/>
      <c r="C56" s="134"/>
      <c r="D56" s="134"/>
      <c r="E56" s="210"/>
      <c r="F56" s="202"/>
      <c r="G56" s="211"/>
      <c r="H56" s="212"/>
      <c r="I56" s="212"/>
    </row>
    <row r="57" spans="1:9" x14ac:dyDescent="0.25">
      <c r="A57" s="201"/>
      <c r="B57" s="200"/>
      <c r="C57" s="134"/>
      <c r="D57" s="134"/>
      <c r="E57" s="210"/>
      <c r="F57" s="202"/>
      <c r="G57" s="211"/>
      <c r="H57" s="212"/>
      <c r="I57" s="212"/>
    </row>
    <row r="58" spans="1:9" x14ac:dyDescent="0.25">
      <c r="A58" s="201"/>
      <c r="B58" s="200"/>
      <c r="C58" s="134"/>
      <c r="D58" s="134"/>
      <c r="E58" s="192"/>
      <c r="F58" s="202"/>
      <c r="G58" s="211"/>
      <c r="H58" s="193"/>
      <c r="I58" s="193"/>
    </row>
    <row r="59" spans="1:9" ht="15.75" x14ac:dyDescent="0.25">
      <c r="A59" s="1323"/>
      <c r="B59" s="1323"/>
      <c r="C59" s="1323"/>
      <c r="D59" s="215"/>
      <c r="E59" s="216"/>
      <c r="F59" s="217"/>
      <c r="G59" s="216"/>
      <c r="H59" s="208"/>
      <c r="I59" s="208"/>
    </row>
    <row r="60" spans="1:9" s="87" customFormat="1" x14ac:dyDescent="0.25">
      <c r="A60" s="192"/>
      <c r="B60" s="192"/>
      <c r="C60" s="192"/>
      <c r="D60" s="192"/>
      <c r="E60" s="192"/>
      <c r="F60" s="202"/>
      <c r="G60" s="189"/>
      <c r="H60" s="193"/>
      <c r="I60" s="193"/>
    </row>
    <row r="61" spans="1:9" ht="15.75" x14ac:dyDescent="0.25">
      <c r="A61" s="203"/>
      <c r="B61" s="204"/>
      <c r="C61" s="204"/>
      <c r="D61" s="204"/>
      <c r="E61" s="205"/>
      <c r="F61" s="206"/>
      <c r="G61" s="207"/>
      <c r="H61" s="208"/>
      <c r="I61" s="208"/>
    </row>
  </sheetData>
  <mergeCells count="5">
    <mergeCell ref="A23:C23"/>
    <mergeCell ref="A28:C28"/>
    <mergeCell ref="A37:C37"/>
    <mergeCell ref="A44:C44"/>
    <mergeCell ref="A59:C59"/>
  </mergeCells>
  <pageMargins left="0.31496062992125984" right="0" top="0.39370078740157483" bottom="0.39370078740157483" header="0" footer="0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15"/>
  <sheetViews>
    <sheetView zoomScaleNormal="100" workbookViewId="0">
      <selection activeCell="K211" sqref="K211"/>
    </sheetView>
  </sheetViews>
  <sheetFormatPr defaultRowHeight="15" x14ac:dyDescent="0.25"/>
  <cols>
    <col min="2" max="2" width="10.140625" customWidth="1"/>
    <col min="3" max="3" width="69.85546875" customWidth="1"/>
    <col min="4" max="4" width="53.42578125" customWidth="1"/>
    <col min="5" max="5" width="12.85546875" style="8" customWidth="1"/>
    <col min="6" max="6" width="16" style="8" customWidth="1"/>
    <col min="7" max="7" width="12.7109375" style="5" customWidth="1"/>
    <col min="8" max="8" width="8.42578125" style="8" customWidth="1"/>
    <col min="9" max="9" width="7.85546875" style="8" customWidth="1"/>
    <col min="10" max="41" width="9.140625" style="4"/>
  </cols>
  <sheetData>
    <row r="2" spans="1:9" ht="16.5" thickBot="1" x14ac:dyDescent="0.3">
      <c r="A2" s="484" t="s">
        <v>46</v>
      </c>
      <c r="B2" s="485"/>
      <c r="C2" s="485"/>
      <c r="D2" s="485"/>
      <c r="E2" s="486"/>
      <c r="F2" s="487"/>
      <c r="G2" s="103"/>
      <c r="H2" s="488"/>
      <c r="I2" s="247" t="s">
        <v>724</v>
      </c>
    </row>
    <row r="3" spans="1:9" x14ac:dyDescent="0.25">
      <c r="A3" s="489" t="s">
        <v>1</v>
      </c>
      <c r="B3" s="490" t="s">
        <v>2</v>
      </c>
      <c r="C3" s="379"/>
      <c r="D3" s="491"/>
      <c r="E3" s="25" t="s">
        <v>3</v>
      </c>
      <c r="F3" s="16" t="s">
        <v>4</v>
      </c>
      <c r="G3" s="16" t="s">
        <v>5</v>
      </c>
      <c r="H3" s="492" t="s">
        <v>47</v>
      </c>
      <c r="I3" s="493" t="s">
        <v>47</v>
      </c>
    </row>
    <row r="4" spans="1:9" x14ac:dyDescent="0.25">
      <c r="A4" s="494" t="s">
        <v>6</v>
      </c>
      <c r="B4" s="495" t="s">
        <v>7</v>
      </c>
      <c r="C4" s="384" t="s">
        <v>622</v>
      </c>
      <c r="D4" s="496" t="s">
        <v>8</v>
      </c>
      <c r="E4" s="27" t="s">
        <v>9</v>
      </c>
      <c r="F4" s="18" t="s">
        <v>10</v>
      </c>
      <c r="G4" s="18" t="s">
        <v>702</v>
      </c>
      <c r="H4" s="497" t="s">
        <v>48</v>
      </c>
      <c r="I4" s="498" t="s">
        <v>48</v>
      </c>
    </row>
    <row r="5" spans="1:9" ht="15.75" thickBot="1" x14ac:dyDescent="0.3">
      <c r="A5" s="499" t="s">
        <v>13</v>
      </c>
      <c r="B5" s="500" t="s">
        <v>14</v>
      </c>
      <c r="C5" s="389"/>
      <c r="D5" s="501"/>
      <c r="E5" s="29" t="s">
        <v>275</v>
      </c>
      <c r="F5" s="21" t="s">
        <v>275</v>
      </c>
      <c r="G5" s="18" t="s">
        <v>626</v>
      </c>
      <c r="H5" s="502" t="s">
        <v>11</v>
      </c>
      <c r="I5" s="503" t="s">
        <v>12</v>
      </c>
    </row>
    <row r="6" spans="1:9" ht="15.75" x14ac:dyDescent="0.25">
      <c r="A6" s="504" t="s">
        <v>15</v>
      </c>
      <c r="B6" s="264"/>
      <c r="C6" s="264"/>
      <c r="D6" s="264"/>
      <c r="E6" s="264"/>
      <c r="F6" s="264"/>
      <c r="G6" s="264"/>
      <c r="H6" s="264"/>
      <c r="I6" s="505"/>
    </row>
    <row r="7" spans="1:9" ht="15.75" x14ac:dyDescent="0.25">
      <c r="A7" s="506" t="s">
        <v>49</v>
      </c>
      <c r="B7" s="1054" t="s">
        <v>568</v>
      </c>
      <c r="C7" s="507"/>
      <c r="D7" s="508"/>
      <c r="E7" s="467">
        <f>E8+E59+E122+E124+E130</f>
        <v>170167</v>
      </c>
      <c r="F7" s="1055">
        <f>F8+F59+F122+F124+F130+F126</f>
        <v>256218.8</v>
      </c>
      <c r="G7" s="467">
        <f>G8+G59+G122+G124+G130+G126</f>
        <v>252114</v>
      </c>
      <c r="H7" s="283">
        <f>G7/E7*100</f>
        <v>148.15681066246685</v>
      </c>
      <c r="I7" s="284">
        <f>G7/F7*100</f>
        <v>98.397931767692299</v>
      </c>
    </row>
    <row r="8" spans="1:9" x14ac:dyDescent="0.25">
      <c r="A8" s="509"/>
      <c r="B8" s="510"/>
      <c r="C8" s="511" t="s">
        <v>50</v>
      </c>
      <c r="D8" s="351"/>
      <c r="E8" s="313">
        <f>E9+E12+E14+E16+E18+E20+E22+E25+E27+E30+E33+E35+E37+E39+E41+E43+E45+E48</f>
        <v>35019</v>
      </c>
      <c r="F8" s="1037">
        <f>F9+F12+F14+F16+F18+F20+F22+F25+F27+F30+F33+F35+F37+F39+F41+F43+F45+F48</f>
        <v>39744</v>
      </c>
      <c r="G8" s="313">
        <f>G9+G12+G14+G16+G18+G20+G22+G25+G27+G30+G33+G35+G37+G39+G41+G43+G45+G48</f>
        <v>39744</v>
      </c>
      <c r="H8" s="283">
        <f>G8/E8*100</f>
        <v>113.49267540478026</v>
      </c>
      <c r="I8" s="284">
        <f>G8/F8*100</f>
        <v>100</v>
      </c>
    </row>
    <row r="9" spans="1:9" x14ac:dyDescent="0.25">
      <c r="A9" s="512"/>
      <c r="B9" s="513" t="s">
        <v>51</v>
      </c>
      <c r="C9" s="514" t="s">
        <v>52</v>
      </c>
      <c r="D9" s="256" t="s">
        <v>53</v>
      </c>
      <c r="E9" s="243">
        <v>4213</v>
      </c>
      <c r="F9" s="1056">
        <v>5017.8999999999996</v>
      </c>
      <c r="G9" s="177">
        <v>5018</v>
      </c>
      <c r="H9" s="62">
        <f t="shared" ref="H9:H50" si="0">G9/E9*100</f>
        <v>119.10752432945644</v>
      </c>
      <c r="I9" s="63">
        <f t="shared" ref="I9:I50" si="1">G9/F9*100</f>
        <v>100.00199286554137</v>
      </c>
    </row>
    <row r="10" spans="1:9" x14ac:dyDescent="0.25">
      <c r="A10" s="512"/>
      <c r="B10" s="513"/>
      <c r="C10" s="515" t="s">
        <v>399</v>
      </c>
      <c r="D10" s="256"/>
      <c r="E10" s="244">
        <v>1414</v>
      </c>
      <c r="F10" s="1056">
        <v>1414</v>
      </c>
      <c r="G10" s="1057">
        <v>1060</v>
      </c>
      <c r="H10" s="516">
        <f t="shared" si="0"/>
        <v>74.964639321074969</v>
      </c>
      <c r="I10" s="517">
        <f t="shared" si="1"/>
        <v>74.964639321074969</v>
      </c>
    </row>
    <row r="11" spans="1:9" x14ac:dyDescent="0.25">
      <c r="A11" s="518"/>
      <c r="B11" s="519"/>
      <c r="C11" s="515" t="s">
        <v>400</v>
      </c>
      <c r="D11" s="520"/>
      <c r="E11" s="244">
        <v>1200</v>
      </c>
      <c r="F11" s="1056">
        <v>1800</v>
      </c>
      <c r="G11" s="1058">
        <v>1500</v>
      </c>
      <c r="H11" s="516">
        <f t="shared" si="0"/>
        <v>125</v>
      </c>
      <c r="I11" s="517">
        <f t="shared" si="1"/>
        <v>83.333333333333343</v>
      </c>
    </row>
    <row r="12" spans="1:9" x14ac:dyDescent="0.25">
      <c r="A12" s="512"/>
      <c r="B12" s="513" t="s">
        <v>54</v>
      </c>
      <c r="C12" s="521" t="s">
        <v>55</v>
      </c>
      <c r="D12" s="256" t="s">
        <v>53</v>
      </c>
      <c r="E12" s="243">
        <v>1573</v>
      </c>
      <c r="F12" s="1035">
        <v>1869.7</v>
      </c>
      <c r="G12" s="177">
        <v>1870</v>
      </c>
      <c r="H12" s="62">
        <f t="shared" si="0"/>
        <v>118.88111888111888</v>
      </c>
      <c r="I12" s="63">
        <f t="shared" si="1"/>
        <v>100.01604535486976</v>
      </c>
    </row>
    <row r="13" spans="1:9" x14ac:dyDescent="0.25">
      <c r="A13" s="518"/>
      <c r="B13" s="519"/>
      <c r="C13" s="515" t="s">
        <v>399</v>
      </c>
      <c r="D13" s="520"/>
      <c r="E13" s="244">
        <v>508</v>
      </c>
      <c r="F13" s="1056">
        <v>508</v>
      </c>
      <c r="G13" s="1058">
        <v>381</v>
      </c>
      <c r="H13" s="516">
        <f t="shared" si="0"/>
        <v>75</v>
      </c>
      <c r="I13" s="517">
        <f t="shared" si="1"/>
        <v>75</v>
      </c>
    </row>
    <row r="14" spans="1:9" x14ac:dyDescent="0.25">
      <c r="A14" s="512"/>
      <c r="B14" s="513" t="s">
        <v>56</v>
      </c>
      <c r="C14" s="522" t="s">
        <v>57</v>
      </c>
      <c r="D14" s="256" t="s">
        <v>53</v>
      </c>
      <c r="E14" s="243">
        <v>2027</v>
      </c>
      <c r="F14" s="1035">
        <v>2172.6</v>
      </c>
      <c r="G14" s="177">
        <v>2172</v>
      </c>
      <c r="H14" s="62">
        <f t="shared" si="0"/>
        <v>107.15342871238282</v>
      </c>
      <c r="I14" s="63">
        <f>G14/F14*100</f>
        <v>99.972383319524994</v>
      </c>
    </row>
    <row r="15" spans="1:9" x14ac:dyDescent="0.25">
      <c r="A15" s="512"/>
      <c r="B15" s="513"/>
      <c r="C15" s="515" t="s">
        <v>399</v>
      </c>
      <c r="D15" s="256"/>
      <c r="E15" s="244">
        <v>995</v>
      </c>
      <c r="F15" s="1056">
        <v>995</v>
      </c>
      <c r="G15" s="1058">
        <v>746</v>
      </c>
      <c r="H15" s="62">
        <f t="shared" si="0"/>
        <v>74.9748743718593</v>
      </c>
      <c r="I15" s="63">
        <f>G15/F15*100</f>
        <v>74.9748743718593</v>
      </c>
    </row>
    <row r="16" spans="1:9" x14ac:dyDescent="0.25">
      <c r="A16" s="512"/>
      <c r="B16" s="513" t="s">
        <v>58</v>
      </c>
      <c r="C16" s="521" t="s">
        <v>59</v>
      </c>
      <c r="D16" s="256" t="s">
        <v>53</v>
      </c>
      <c r="E16" s="243">
        <v>1414</v>
      </c>
      <c r="F16" s="1035">
        <v>1880.8</v>
      </c>
      <c r="G16" s="177">
        <v>1881</v>
      </c>
      <c r="H16" s="62">
        <f t="shared" si="0"/>
        <v>133.02687411598302</v>
      </c>
      <c r="I16" s="63">
        <f t="shared" si="1"/>
        <v>100.0106337728626</v>
      </c>
    </row>
    <row r="17" spans="1:11" x14ac:dyDescent="0.25">
      <c r="A17" s="518"/>
      <c r="B17" s="519"/>
      <c r="C17" s="515" t="s">
        <v>399</v>
      </c>
      <c r="D17" s="520"/>
      <c r="E17" s="244">
        <v>775</v>
      </c>
      <c r="F17" s="1056">
        <v>775</v>
      </c>
      <c r="G17" s="1058">
        <v>581</v>
      </c>
      <c r="H17" s="516">
        <f t="shared" si="0"/>
        <v>74.967741935483872</v>
      </c>
      <c r="I17" s="517">
        <f t="shared" si="1"/>
        <v>74.967741935483872</v>
      </c>
    </row>
    <row r="18" spans="1:11" x14ac:dyDescent="0.25">
      <c r="A18" s="512"/>
      <c r="B18" s="513" t="s">
        <v>60</v>
      </c>
      <c r="C18" s="521" t="s">
        <v>61</v>
      </c>
      <c r="D18" s="256" t="s">
        <v>53</v>
      </c>
      <c r="E18" s="243">
        <v>1315</v>
      </c>
      <c r="F18" s="1035">
        <v>1416.7</v>
      </c>
      <c r="G18" s="177">
        <v>1417</v>
      </c>
      <c r="H18" s="62">
        <f t="shared" si="0"/>
        <v>107.75665399239544</v>
      </c>
      <c r="I18" s="63">
        <f t="shared" si="1"/>
        <v>100.02117597233007</v>
      </c>
    </row>
    <row r="19" spans="1:11" x14ac:dyDescent="0.25">
      <c r="A19" s="518"/>
      <c r="B19" s="519"/>
      <c r="C19" s="515" t="s">
        <v>399</v>
      </c>
      <c r="D19" s="520"/>
      <c r="E19" s="244">
        <v>618</v>
      </c>
      <c r="F19" s="1056">
        <v>618</v>
      </c>
      <c r="G19" s="1058">
        <v>463</v>
      </c>
      <c r="H19" s="516">
        <f t="shared" si="0"/>
        <v>74.919093851132686</v>
      </c>
      <c r="I19" s="517">
        <f t="shared" si="1"/>
        <v>74.919093851132686</v>
      </c>
    </row>
    <row r="20" spans="1:11" x14ac:dyDescent="0.25">
      <c r="A20" s="512"/>
      <c r="B20" s="513" t="s">
        <v>62</v>
      </c>
      <c r="C20" s="521" t="s">
        <v>63</v>
      </c>
      <c r="D20" s="256" t="s">
        <v>53</v>
      </c>
      <c r="E20" s="243">
        <v>1393</v>
      </c>
      <c r="F20" s="1035">
        <v>1478.7</v>
      </c>
      <c r="G20" s="177">
        <v>1479</v>
      </c>
      <c r="H20" s="62">
        <f t="shared" si="0"/>
        <v>106.17372577171574</v>
      </c>
      <c r="I20" s="63">
        <f t="shared" si="1"/>
        <v>100.02028809089066</v>
      </c>
    </row>
    <row r="21" spans="1:11" x14ac:dyDescent="0.25">
      <c r="A21" s="518"/>
      <c r="B21" s="519"/>
      <c r="C21" s="515" t="s">
        <v>399</v>
      </c>
      <c r="D21" s="520"/>
      <c r="E21" s="244">
        <v>619</v>
      </c>
      <c r="F21" s="1056">
        <v>619</v>
      </c>
      <c r="G21" s="1058">
        <v>464</v>
      </c>
      <c r="H21" s="516">
        <f t="shared" si="0"/>
        <v>74.959612277867521</v>
      </c>
      <c r="I21" s="517">
        <f t="shared" si="1"/>
        <v>74.959612277867521</v>
      </c>
    </row>
    <row r="22" spans="1:11" x14ac:dyDescent="0.25">
      <c r="A22" s="512"/>
      <c r="B22" s="513" t="s">
        <v>64</v>
      </c>
      <c r="C22" s="521" t="s">
        <v>65</v>
      </c>
      <c r="D22" s="256" t="s">
        <v>53</v>
      </c>
      <c r="E22" s="243">
        <v>2704</v>
      </c>
      <c r="F22" s="1056">
        <v>3016.7</v>
      </c>
      <c r="G22" s="177">
        <v>3017</v>
      </c>
      <c r="H22" s="62">
        <f t="shared" si="0"/>
        <v>111.57544378698225</v>
      </c>
      <c r="I22" s="63">
        <f t="shared" si="1"/>
        <v>100.00994464149568</v>
      </c>
    </row>
    <row r="23" spans="1:11" x14ac:dyDescent="0.25">
      <c r="A23" s="512"/>
      <c r="B23" s="513"/>
      <c r="C23" s="515" t="s">
        <v>399</v>
      </c>
      <c r="D23" s="520"/>
      <c r="E23" s="244">
        <v>1137</v>
      </c>
      <c r="F23" s="1056">
        <v>1137</v>
      </c>
      <c r="G23" s="1058">
        <v>853</v>
      </c>
      <c r="H23" s="62">
        <f t="shared" si="0"/>
        <v>75.021987686895343</v>
      </c>
      <c r="I23" s="63">
        <f t="shared" si="1"/>
        <v>75.021987686895343</v>
      </c>
    </row>
    <row r="24" spans="1:11" x14ac:dyDescent="0.25">
      <c r="A24" s="512"/>
      <c r="B24" s="513"/>
      <c r="C24" s="521" t="s">
        <v>617</v>
      </c>
      <c r="D24" s="520"/>
      <c r="E24" s="244">
        <v>68</v>
      </c>
      <c r="F24" s="1059">
        <v>68</v>
      </c>
      <c r="G24" s="1060">
        <v>51</v>
      </c>
      <c r="H24" s="62">
        <f t="shared" si="0"/>
        <v>75</v>
      </c>
      <c r="I24" s="63">
        <f t="shared" si="1"/>
        <v>75</v>
      </c>
    </row>
    <row r="25" spans="1:11" x14ac:dyDescent="0.25">
      <c r="A25" s="512"/>
      <c r="B25" s="513" t="s">
        <v>66</v>
      </c>
      <c r="C25" s="521" t="s">
        <v>67</v>
      </c>
      <c r="D25" s="256" t="s">
        <v>53</v>
      </c>
      <c r="E25" s="243">
        <v>1821</v>
      </c>
      <c r="F25" s="1035">
        <v>1922.3</v>
      </c>
      <c r="G25" s="177">
        <v>1922</v>
      </c>
      <c r="H25" s="62">
        <f t="shared" si="0"/>
        <v>105.5464030752334</v>
      </c>
      <c r="I25" s="63">
        <f t="shared" si="1"/>
        <v>99.984393695052802</v>
      </c>
    </row>
    <row r="26" spans="1:11" x14ac:dyDescent="0.25">
      <c r="A26" s="518"/>
      <c r="B26" s="519"/>
      <c r="C26" s="515" t="s">
        <v>399</v>
      </c>
      <c r="D26" s="520"/>
      <c r="E26" s="244">
        <v>863</v>
      </c>
      <c r="F26" s="1056">
        <v>863</v>
      </c>
      <c r="G26" s="1058">
        <v>647</v>
      </c>
      <c r="H26" s="516">
        <f t="shared" si="0"/>
        <v>74.971031286210888</v>
      </c>
      <c r="I26" s="517">
        <f t="shared" si="1"/>
        <v>74.971031286210888</v>
      </c>
    </row>
    <row r="27" spans="1:11" x14ac:dyDescent="0.25">
      <c r="A27" s="512"/>
      <c r="B27" s="513" t="s">
        <v>68</v>
      </c>
      <c r="C27" s="521" t="s">
        <v>69</v>
      </c>
      <c r="D27" s="256" t="s">
        <v>53</v>
      </c>
      <c r="E27" s="243">
        <v>2253</v>
      </c>
      <c r="F27" s="1035">
        <v>2971.7</v>
      </c>
      <c r="G27" s="177">
        <v>2971</v>
      </c>
      <c r="H27" s="62">
        <f t="shared" si="0"/>
        <v>131.86861961828674</v>
      </c>
      <c r="I27" s="63">
        <f t="shared" si="1"/>
        <v>99.976444459400355</v>
      </c>
      <c r="K27" s="231"/>
    </row>
    <row r="28" spans="1:11" x14ac:dyDescent="0.25">
      <c r="A28" s="512"/>
      <c r="B28" s="513"/>
      <c r="C28" s="515" t="s">
        <v>399</v>
      </c>
      <c r="D28" s="256"/>
      <c r="E28" s="244">
        <v>986</v>
      </c>
      <c r="F28" s="1056">
        <v>986</v>
      </c>
      <c r="G28" s="1058">
        <v>739</v>
      </c>
      <c r="H28" s="62">
        <f t="shared" si="0"/>
        <v>74.949290060851922</v>
      </c>
      <c r="I28" s="63">
        <f t="shared" si="1"/>
        <v>74.949290060851922</v>
      </c>
      <c r="K28" s="231"/>
    </row>
    <row r="29" spans="1:11" x14ac:dyDescent="0.25">
      <c r="A29" s="512"/>
      <c r="B29" s="513"/>
      <c r="C29" s="521" t="s">
        <v>617</v>
      </c>
      <c r="D29" s="256"/>
      <c r="E29" s="244">
        <v>166</v>
      </c>
      <c r="F29" s="1056">
        <v>166</v>
      </c>
      <c r="G29" s="1058">
        <v>124</v>
      </c>
      <c r="H29" s="62">
        <f t="shared" si="0"/>
        <v>74.698795180722882</v>
      </c>
      <c r="I29" s="63">
        <f t="shared" si="1"/>
        <v>74.698795180722882</v>
      </c>
      <c r="K29" s="231"/>
    </row>
    <row r="30" spans="1:11" x14ac:dyDescent="0.25">
      <c r="A30" s="512"/>
      <c r="B30" s="513" t="s">
        <v>70</v>
      </c>
      <c r="C30" s="521" t="s">
        <v>71</v>
      </c>
      <c r="D30" s="256" t="s">
        <v>53</v>
      </c>
      <c r="E30" s="243">
        <v>1326</v>
      </c>
      <c r="F30" s="1056">
        <v>1650.8</v>
      </c>
      <c r="G30" s="177">
        <v>1651</v>
      </c>
      <c r="H30" s="62">
        <f t="shared" si="0"/>
        <v>124.50980392156863</v>
      </c>
      <c r="I30" s="63">
        <f t="shared" si="1"/>
        <v>100.01211533801792</v>
      </c>
    </row>
    <row r="31" spans="1:11" x14ac:dyDescent="0.25">
      <c r="A31" s="512"/>
      <c r="B31" s="513"/>
      <c r="C31" s="515" t="s">
        <v>399</v>
      </c>
      <c r="D31" s="256"/>
      <c r="E31" s="244">
        <v>525</v>
      </c>
      <c r="F31" s="1056">
        <v>525</v>
      </c>
      <c r="G31" s="1058">
        <v>394</v>
      </c>
      <c r="H31" s="62">
        <f t="shared" si="0"/>
        <v>75.047619047619051</v>
      </c>
      <c r="I31" s="63">
        <f t="shared" si="1"/>
        <v>75.047619047619051</v>
      </c>
    </row>
    <row r="32" spans="1:11" x14ac:dyDescent="0.25">
      <c r="A32" s="512"/>
      <c r="B32" s="513"/>
      <c r="C32" s="521" t="s">
        <v>617</v>
      </c>
      <c r="D32" s="256"/>
      <c r="E32" s="244">
        <v>65</v>
      </c>
      <c r="F32" s="1056">
        <v>65</v>
      </c>
      <c r="G32" s="1058">
        <v>49</v>
      </c>
      <c r="H32" s="62">
        <f t="shared" si="0"/>
        <v>75.384615384615387</v>
      </c>
      <c r="I32" s="63">
        <f t="shared" si="1"/>
        <v>75.384615384615387</v>
      </c>
    </row>
    <row r="33" spans="1:9" x14ac:dyDescent="0.25">
      <c r="A33" s="512"/>
      <c r="B33" s="513" t="s">
        <v>72</v>
      </c>
      <c r="C33" s="521" t="s">
        <v>73</v>
      </c>
      <c r="D33" s="256" t="s">
        <v>53</v>
      </c>
      <c r="E33" s="243">
        <v>1136</v>
      </c>
      <c r="F33" s="1035">
        <v>1247</v>
      </c>
      <c r="G33" s="177">
        <v>1247</v>
      </c>
      <c r="H33" s="62">
        <f t="shared" si="0"/>
        <v>109.77112676056338</v>
      </c>
      <c r="I33" s="63">
        <f t="shared" si="1"/>
        <v>100</v>
      </c>
    </row>
    <row r="34" spans="1:9" x14ac:dyDescent="0.25">
      <c r="A34" s="518"/>
      <c r="B34" s="519"/>
      <c r="C34" s="515" t="s">
        <v>399</v>
      </c>
      <c r="D34" s="520"/>
      <c r="E34" s="244">
        <v>510</v>
      </c>
      <c r="F34" s="1056">
        <v>510</v>
      </c>
      <c r="G34" s="1058">
        <v>382</v>
      </c>
      <c r="H34" s="516">
        <f t="shared" si="0"/>
        <v>74.901960784313729</v>
      </c>
      <c r="I34" s="517">
        <f t="shared" si="1"/>
        <v>74.901960784313729</v>
      </c>
    </row>
    <row r="35" spans="1:9" x14ac:dyDescent="0.25">
      <c r="A35" s="512"/>
      <c r="B35" s="513" t="s">
        <v>74</v>
      </c>
      <c r="C35" s="521" t="s">
        <v>75</v>
      </c>
      <c r="D35" s="256" t="s">
        <v>53</v>
      </c>
      <c r="E35" s="243">
        <v>1916</v>
      </c>
      <c r="F35" s="1035">
        <v>2027.7</v>
      </c>
      <c r="G35" s="177">
        <v>2028</v>
      </c>
      <c r="H35" s="62">
        <f t="shared" si="0"/>
        <v>105.84551148225469</v>
      </c>
      <c r="I35" s="63">
        <f t="shared" si="1"/>
        <v>100.01479508803077</v>
      </c>
    </row>
    <row r="36" spans="1:9" x14ac:dyDescent="0.25">
      <c r="A36" s="512"/>
      <c r="B36" s="513"/>
      <c r="C36" s="515" t="s">
        <v>399</v>
      </c>
      <c r="D36" s="256"/>
      <c r="E36" s="244">
        <v>1064</v>
      </c>
      <c r="F36" s="1056">
        <v>1064</v>
      </c>
      <c r="G36" s="1058">
        <v>798</v>
      </c>
      <c r="H36" s="62">
        <f t="shared" si="0"/>
        <v>75</v>
      </c>
      <c r="I36" s="63">
        <f t="shared" si="1"/>
        <v>75</v>
      </c>
    </row>
    <row r="37" spans="1:9" x14ac:dyDescent="0.25">
      <c r="A37" s="512"/>
      <c r="B37" s="513" t="s">
        <v>76</v>
      </c>
      <c r="C37" s="521" t="s">
        <v>77</v>
      </c>
      <c r="D37" s="256" t="s">
        <v>53</v>
      </c>
      <c r="E37" s="243">
        <v>1382</v>
      </c>
      <c r="F37" s="1035">
        <v>1468.2</v>
      </c>
      <c r="G37" s="177">
        <v>1468</v>
      </c>
      <c r="H37" s="62">
        <f t="shared" si="0"/>
        <v>106.22286541244573</v>
      </c>
      <c r="I37" s="63">
        <f t="shared" si="1"/>
        <v>99.986377877673334</v>
      </c>
    </row>
    <row r="38" spans="1:9" x14ac:dyDescent="0.25">
      <c r="A38" s="512"/>
      <c r="B38" s="513"/>
      <c r="C38" s="515" t="s">
        <v>399</v>
      </c>
      <c r="D38" s="256"/>
      <c r="E38" s="244">
        <v>671</v>
      </c>
      <c r="F38" s="1059">
        <v>671</v>
      </c>
      <c r="G38" s="1060">
        <v>503</v>
      </c>
      <c r="H38" s="62">
        <f t="shared" si="0"/>
        <v>74.962742175856931</v>
      </c>
      <c r="I38" s="63">
        <f t="shared" si="1"/>
        <v>74.962742175856931</v>
      </c>
    </row>
    <row r="39" spans="1:9" x14ac:dyDescent="0.25">
      <c r="A39" s="512"/>
      <c r="B39" s="513" t="s">
        <v>78</v>
      </c>
      <c r="C39" s="521" t="s">
        <v>79</v>
      </c>
      <c r="D39" s="256" t="s">
        <v>53</v>
      </c>
      <c r="E39" s="243">
        <v>1381</v>
      </c>
      <c r="F39" s="1035">
        <v>1500.2</v>
      </c>
      <c r="G39" s="177">
        <v>1500</v>
      </c>
      <c r="H39" s="62">
        <f t="shared" si="0"/>
        <v>108.61694424330194</v>
      </c>
      <c r="I39" s="63">
        <f t="shared" si="1"/>
        <v>99.986668444207439</v>
      </c>
    </row>
    <row r="40" spans="1:9" x14ac:dyDescent="0.25">
      <c r="A40" s="512"/>
      <c r="B40" s="513"/>
      <c r="C40" s="515" t="s">
        <v>399</v>
      </c>
      <c r="D40" s="256"/>
      <c r="E40" s="244">
        <v>645</v>
      </c>
      <c r="F40" s="1059">
        <v>645</v>
      </c>
      <c r="G40" s="1060">
        <v>484</v>
      </c>
      <c r="H40" s="62">
        <f t="shared" si="0"/>
        <v>75.038759689922486</v>
      </c>
      <c r="I40" s="63">
        <f t="shared" si="1"/>
        <v>75.038759689922486</v>
      </c>
    </row>
    <row r="41" spans="1:9" x14ac:dyDescent="0.25">
      <c r="A41" s="512"/>
      <c r="B41" s="513" t="s">
        <v>80</v>
      </c>
      <c r="C41" s="521" t="s">
        <v>81</v>
      </c>
      <c r="D41" s="256" t="s">
        <v>53</v>
      </c>
      <c r="E41" s="243">
        <v>2166</v>
      </c>
      <c r="F41" s="1035">
        <v>2324.8000000000002</v>
      </c>
      <c r="G41" s="177">
        <v>2325</v>
      </c>
      <c r="H41" s="62">
        <f t="shared" si="0"/>
        <v>107.34072022160666</v>
      </c>
      <c r="I41" s="63">
        <f t="shared" si="1"/>
        <v>100.00860289057123</v>
      </c>
    </row>
    <row r="42" spans="1:9" x14ac:dyDescent="0.25">
      <c r="A42" s="512"/>
      <c r="B42" s="513"/>
      <c r="C42" s="515" t="s">
        <v>399</v>
      </c>
      <c r="D42" s="256"/>
      <c r="E42" s="244">
        <v>891</v>
      </c>
      <c r="F42" s="1059">
        <v>891</v>
      </c>
      <c r="G42" s="1060">
        <v>668</v>
      </c>
      <c r="H42" s="62">
        <f t="shared" si="0"/>
        <v>74.971941638608314</v>
      </c>
      <c r="I42" s="63">
        <f t="shared" si="1"/>
        <v>74.971941638608314</v>
      </c>
    </row>
    <row r="43" spans="1:9" x14ac:dyDescent="0.25">
      <c r="A43" s="512"/>
      <c r="B43" s="513" t="s">
        <v>82</v>
      </c>
      <c r="C43" s="521" t="s">
        <v>83</v>
      </c>
      <c r="D43" s="256" t="s">
        <v>53</v>
      </c>
      <c r="E43" s="243">
        <v>1925</v>
      </c>
      <c r="F43" s="1035">
        <v>2023.2</v>
      </c>
      <c r="G43" s="177">
        <v>2023</v>
      </c>
      <c r="H43" s="62">
        <f t="shared" si="0"/>
        <v>105.09090909090911</v>
      </c>
      <c r="I43" s="63">
        <f t="shared" si="1"/>
        <v>99.990114669829964</v>
      </c>
    </row>
    <row r="44" spans="1:9" x14ac:dyDescent="0.25">
      <c r="A44" s="512"/>
      <c r="B44" s="513"/>
      <c r="C44" s="515" t="s">
        <v>399</v>
      </c>
      <c r="D44" s="256"/>
      <c r="E44" s="244">
        <v>920</v>
      </c>
      <c r="F44" s="1056">
        <v>920</v>
      </c>
      <c r="G44" s="1058">
        <v>690</v>
      </c>
      <c r="H44" s="62">
        <f t="shared" si="0"/>
        <v>75</v>
      </c>
      <c r="I44" s="63">
        <f t="shared" si="1"/>
        <v>75</v>
      </c>
    </row>
    <row r="45" spans="1:9" x14ac:dyDescent="0.25">
      <c r="A45" s="512"/>
      <c r="B45" s="513" t="s">
        <v>84</v>
      </c>
      <c r="C45" s="521" t="s">
        <v>85</v>
      </c>
      <c r="D45" s="256" t="s">
        <v>53</v>
      </c>
      <c r="E45" s="243">
        <v>1699</v>
      </c>
      <c r="F45" s="1035">
        <v>1797.7</v>
      </c>
      <c r="G45" s="177">
        <v>1798</v>
      </c>
      <c r="H45" s="62">
        <f t="shared" si="0"/>
        <v>105.82695703354914</v>
      </c>
      <c r="I45" s="63">
        <f t="shared" si="1"/>
        <v>100.0166879902097</v>
      </c>
    </row>
    <row r="46" spans="1:9" x14ac:dyDescent="0.25">
      <c r="A46" s="509"/>
      <c r="B46" s="510"/>
      <c r="C46" s="515" t="s">
        <v>399</v>
      </c>
      <c r="D46" s="235"/>
      <c r="E46" s="523">
        <v>360</v>
      </c>
      <c r="F46" s="1061">
        <v>360</v>
      </c>
      <c r="G46" s="1062">
        <v>270</v>
      </c>
      <c r="H46" s="524">
        <f t="shared" si="0"/>
        <v>75</v>
      </c>
      <c r="I46" s="525">
        <f t="shared" si="1"/>
        <v>75</v>
      </c>
    </row>
    <row r="47" spans="1:9" x14ac:dyDescent="0.25">
      <c r="A47" s="526"/>
      <c r="B47" s="527"/>
      <c r="C47" s="515" t="s">
        <v>401</v>
      </c>
      <c r="D47" s="235"/>
      <c r="E47" s="523">
        <v>250</v>
      </c>
      <c r="F47" s="1063">
        <v>250</v>
      </c>
      <c r="G47" s="1064">
        <v>187</v>
      </c>
      <c r="H47" s="528">
        <f t="shared" si="0"/>
        <v>74.8</v>
      </c>
      <c r="I47" s="529">
        <f t="shared" si="1"/>
        <v>74.8</v>
      </c>
    </row>
    <row r="48" spans="1:9" x14ac:dyDescent="0.25">
      <c r="A48" s="530"/>
      <c r="B48" s="527" t="s">
        <v>86</v>
      </c>
      <c r="C48" s="531" t="s">
        <v>87</v>
      </c>
      <c r="D48" s="256" t="s">
        <v>53</v>
      </c>
      <c r="E48" s="243">
        <v>3375</v>
      </c>
      <c r="F48" s="1056">
        <v>3957.3</v>
      </c>
      <c r="G48" s="177">
        <v>3957</v>
      </c>
      <c r="H48" s="532">
        <f t="shared" si="0"/>
        <v>117.24444444444444</v>
      </c>
      <c r="I48" s="533">
        <f t="shared" si="1"/>
        <v>99.99241907361079</v>
      </c>
    </row>
    <row r="49" spans="1:9" x14ac:dyDescent="0.25">
      <c r="A49" s="512"/>
      <c r="B49" s="527"/>
      <c r="C49" s="515" t="s">
        <v>399</v>
      </c>
      <c r="D49" s="256"/>
      <c r="E49" s="244">
        <v>1187</v>
      </c>
      <c r="F49" s="1059">
        <v>1187</v>
      </c>
      <c r="G49" s="1065">
        <v>890</v>
      </c>
      <c r="H49" s="534">
        <f t="shared" si="0"/>
        <v>74.978938500421236</v>
      </c>
      <c r="I49" s="525">
        <f t="shared" si="1"/>
        <v>74.978938500421236</v>
      </c>
    </row>
    <row r="50" spans="1:9" ht="15.75" thickBot="1" x14ac:dyDescent="0.3">
      <c r="A50" s="535"/>
      <c r="B50" s="536"/>
      <c r="C50" s="537" t="s">
        <v>617</v>
      </c>
      <c r="D50" s="237"/>
      <c r="E50" s="538">
        <v>75</v>
      </c>
      <c r="F50" s="1066">
        <v>75</v>
      </c>
      <c r="G50" s="1067">
        <v>56</v>
      </c>
      <c r="H50" s="539">
        <f t="shared" si="0"/>
        <v>74.666666666666671</v>
      </c>
      <c r="I50" s="540">
        <f t="shared" si="1"/>
        <v>74.666666666666671</v>
      </c>
    </row>
    <row r="51" spans="1:9" x14ac:dyDescent="0.25">
      <c r="A51" s="541"/>
      <c r="B51" s="541"/>
      <c r="C51" s="542"/>
      <c r="D51" s="236"/>
      <c r="E51" s="262"/>
      <c r="F51" s="543"/>
      <c r="G51" s="304"/>
      <c r="H51" s="544"/>
      <c r="I51" s="544"/>
    </row>
    <row r="52" spans="1:9" x14ac:dyDescent="0.25">
      <c r="A52" s="541"/>
      <c r="B52" s="541"/>
      <c r="C52" s="542"/>
      <c r="D52" s="236"/>
      <c r="E52" s="262"/>
      <c r="F52" s="543"/>
      <c r="G52" s="304"/>
      <c r="H52" s="544"/>
      <c r="I52" s="544"/>
    </row>
    <row r="53" spans="1:9" x14ac:dyDescent="0.25">
      <c r="A53" s="541"/>
      <c r="B53" s="541"/>
      <c r="C53" s="542"/>
      <c r="D53" s="236"/>
      <c r="E53" s="262"/>
      <c r="F53" s="543"/>
      <c r="G53" s="304"/>
      <c r="H53" s="544"/>
      <c r="I53" s="544"/>
    </row>
    <row r="54" spans="1:9" x14ac:dyDescent="0.25">
      <c r="A54" s="11"/>
      <c r="B54" s="545"/>
      <c r="C54" s="545"/>
      <c r="D54" s="545"/>
      <c r="E54" s="545"/>
      <c r="F54" s="545"/>
      <c r="G54" s="245"/>
      <c r="H54" s="545"/>
      <c r="I54" s="545"/>
    </row>
    <row r="55" spans="1:9" ht="15.75" thickBot="1" x14ac:dyDescent="0.3">
      <c r="A55" s="546"/>
      <c r="B55" s="547"/>
      <c r="C55" s="548"/>
      <c r="D55" s="549"/>
      <c r="E55" s="550"/>
      <c r="F55" s="551"/>
      <c r="G55" s="246"/>
      <c r="H55" s="552"/>
      <c r="I55" s="247" t="s">
        <v>725</v>
      </c>
    </row>
    <row r="56" spans="1:9" x14ac:dyDescent="0.25">
      <c r="A56" s="553" t="s">
        <v>1</v>
      </c>
      <c r="B56" s="554" t="s">
        <v>2</v>
      </c>
      <c r="C56" s="379"/>
      <c r="D56" s="556"/>
      <c r="E56" s="25" t="s">
        <v>3</v>
      </c>
      <c r="F56" s="16" t="s">
        <v>4</v>
      </c>
      <c r="G56" s="16" t="s">
        <v>5</v>
      </c>
      <c r="H56" s="492" t="s">
        <v>47</v>
      </c>
      <c r="I56" s="493" t="s">
        <v>47</v>
      </c>
    </row>
    <row r="57" spans="1:9" x14ac:dyDescent="0.25">
      <c r="A57" s="557" t="s">
        <v>6</v>
      </c>
      <c r="B57" s="558" t="s">
        <v>7</v>
      </c>
      <c r="C57" s="384" t="s">
        <v>622</v>
      </c>
      <c r="D57" s="560" t="s">
        <v>8</v>
      </c>
      <c r="E57" s="27" t="s">
        <v>9</v>
      </c>
      <c r="F57" s="18" t="s">
        <v>10</v>
      </c>
      <c r="G57" s="18" t="s">
        <v>702</v>
      </c>
      <c r="H57" s="497" t="s">
        <v>48</v>
      </c>
      <c r="I57" s="498" t="s">
        <v>48</v>
      </c>
    </row>
    <row r="58" spans="1:9" ht="15.75" thickBot="1" x14ac:dyDescent="0.3">
      <c r="A58" s="561" t="s">
        <v>13</v>
      </c>
      <c r="B58" s="562" t="s">
        <v>14</v>
      </c>
      <c r="C58" s="389"/>
      <c r="D58" s="564"/>
      <c r="E58" s="29" t="s">
        <v>275</v>
      </c>
      <c r="F58" s="21" t="s">
        <v>275</v>
      </c>
      <c r="G58" s="21" t="s">
        <v>626</v>
      </c>
      <c r="H58" s="502" t="s">
        <v>11</v>
      </c>
      <c r="I58" s="503" t="s">
        <v>12</v>
      </c>
    </row>
    <row r="59" spans="1:9" x14ac:dyDescent="0.25">
      <c r="A59" s="565"/>
      <c r="B59" s="566"/>
      <c r="C59" s="1052" t="s">
        <v>88</v>
      </c>
      <c r="D59" s="1237"/>
      <c r="E59" s="567">
        <f>E60+E64+E68+E71+E74+E78+E82+E86+E90+E93+E97+E102+E111+E114+E118</f>
        <v>83848</v>
      </c>
      <c r="F59" s="1068">
        <f>F60+F64+F68+F71+F74+F78+F82+F86+F90+F93+F97+F102+F111+F114+F118</f>
        <v>107574.8</v>
      </c>
      <c r="G59" s="1069">
        <f>G60+G64+G68+G71+G74+G78+G82+G86+G90+G93+G97+G102+G111+G114+G118</f>
        <v>107633</v>
      </c>
      <c r="H59" s="568">
        <f t="shared" ref="H59:H121" si="2">G59/E59*100</f>
        <v>128.36680660242342</v>
      </c>
      <c r="I59" s="569">
        <f t="shared" ref="I59:I121" si="3">G59/F59*100</f>
        <v>100.05410189003372</v>
      </c>
    </row>
    <row r="60" spans="1:9" x14ac:dyDescent="0.25">
      <c r="A60" s="570"/>
      <c r="B60" s="71" t="s">
        <v>89</v>
      </c>
      <c r="C60" s="521" t="s">
        <v>90</v>
      </c>
      <c r="D60" s="256" t="s">
        <v>91</v>
      </c>
      <c r="E60" s="571">
        <v>5031</v>
      </c>
      <c r="F60" s="1070">
        <v>5782</v>
      </c>
      <c r="G60" s="1071">
        <v>5782</v>
      </c>
      <c r="H60" s="572">
        <f t="shared" si="2"/>
        <v>114.92744981117073</v>
      </c>
      <c r="I60" s="573">
        <f t="shared" si="3"/>
        <v>100</v>
      </c>
    </row>
    <row r="61" spans="1:9" x14ac:dyDescent="0.25">
      <c r="A61" s="570"/>
      <c r="B61" s="71"/>
      <c r="C61" s="515" t="s">
        <v>399</v>
      </c>
      <c r="D61" s="256"/>
      <c r="E61" s="574">
        <v>2926</v>
      </c>
      <c r="F61" s="1072">
        <v>2926</v>
      </c>
      <c r="G61" s="1073">
        <v>2195</v>
      </c>
      <c r="H61" s="534">
        <f t="shared" si="2"/>
        <v>75.017088174982916</v>
      </c>
      <c r="I61" s="575">
        <f t="shared" si="3"/>
        <v>75.017088174982916</v>
      </c>
    </row>
    <row r="62" spans="1:9" x14ac:dyDescent="0.25">
      <c r="A62" s="570"/>
      <c r="B62" s="71"/>
      <c r="C62" s="521" t="s">
        <v>617</v>
      </c>
      <c r="D62" s="256"/>
      <c r="E62" s="574">
        <v>89</v>
      </c>
      <c r="F62" s="1072">
        <v>89</v>
      </c>
      <c r="G62" s="1073">
        <v>67</v>
      </c>
      <c r="H62" s="534">
        <f t="shared" si="2"/>
        <v>75.280898876404493</v>
      </c>
      <c r="I62" s="575">
        <f t="shared" si="3"/>
        <v>75.280898876404493</v>
      </c>
    </row>
    <row r="63" spans="1:9" x14ac:dyDescent="0.25">
      <c r="A63" s="570"/>
      <c r="B63" s="71"/>
      <c r="C63" s="521" t="s">
        <v>618</v>
      </c>
      <c r="D63" s="256"/>
      <c r="E63" s="574">
        <v>66</v>
      </c>
      <c r="F63" s="1072">
        <v>66</v>
      </c>
      <c r="G63" s="1073">
        <v>49.5</v>
      </c>
      <c r="H63" s="534">
        <f t="shared" si="2"/>
        <v>75</v>
      </c>
      <c r="I63" s="525">
        <f t="shared" si="3"/>
        <v>75</v>
      </c>
    </row>
    <row r="64" spans="1:9" x14ac:dyDescent="0.25">
      <c r="A64" s="570"/>
      <c r="B64" s="71" t="s">
        <v>92</v>
      </c>
      <c r="C64" s="521" t="s">
        <v>93</v>
      </c>
      <c r="D64" s="256" t="s">
        <v>91</v>
      </c>
      <c r="E64" s="571">
        <v>5023</v>
      </c>
      <c r="F64" s="1070">
        <v>6113.4</v>
      </c>
      <c r="G64" s="1071">
        <v>6113</v>
      </c>
      <c r="H64" s="572">
        <f t="shared" si="2"/>
        <v>121.70017917579136</v>
      </c>
      <c r="I64" s="573">
        <f t="shared" si="3"/>
        <v>99.993456996106929</v>
      </c>
    </row>
    <row r="65" spans="1:41" x14ac:dyDescent="0.25">
      <c r="A65" s="570"/>
      <c r="B65" s="71"/>
      <c r="C65" s="515" t="s">
        <v>399</v>
      </c>
      <c r="D65" s="256"/>
      <c r="E65" s="574">
        <v>1633</v>
      </c>
      <c r="F65" s="1074">
        <v>1633</v>
      </c>
      <c r="G65" s="1075">
        <v>1225</v>
      </c>
      <c r="H65" s="572">
        <f t="shared" si="2"/>
        <v>75.015309246785051</v>
      </c>
      <c r="I65" s="573">
        <f t="shared" si="3"/>
        <v>75.015309246785051</v>
      </c>
    </row>
    <row r="66" spans="1:41" x14ac:dyDescent="0.25">
      <c r="A66" s="570"/>
      <c r="B66" s="71"/>
      <c r="C66" s="521" t="s">
        <v>617</v>
      </c>
      <c r="D66" s="256"/>
      <c r="E66" s="574">
        <v>213</v>
      </c>
      <c r="F66" s="1072">
        <v>213</v>
      </c>
      <c r="G66" s="1073">
        <v>160</v>
      </c>
      <c r="H66" s="572">
        <f t="shared" si="2"/>
        <v>75.117370892018769</v>
      </c>
      <c r="I66" s="573">
        <f t="shared" si="3"/>
        <v>75.117370892018769</v>
      </c>
    </row>
    <row r="67" spans="1:41" x14ac:dyDescent="0.25">
      <c r="A67" s="570"/>
      <c r="B67" s="71"/>
      <c r="C67" s="521" t="s">
        <v>618</v>
      </c>
      <c r="D67" s="520"/>
      <c r="E67" s="574">
        <v>62</v>
      </c>
      <c r="F67" s="1072">
        <v>62</v>
      </c>
      <c r="G67" s="1073">
        <v>46</v>
      </c>
      <c r="H67" s="576">
        <f t="shared" si="2"/>
        <v>74.193548387096769</v>
      </c>
      <c r="I67" s="577">
        <f t="shared" si="3"/>
        <v>74.193548387096769</v>
      </c>
    </row>
    <row r="68" spans="1:41" x14ac:dyDescent="0.25">
      <c r="A68" s="570"/>
      <c r="B68" s="71" t="s">
        <v>94</v>
      </c>
      <c r="C68" s="521" t="s">
        <v>95</v>
      </c>
      <c r="D68" s="256" t="s">
        <v>91</v>
      </c>
      <c r="E68" s="571">
        <v>5498</v>
      </c>
      <c r="F68" s="1070">
        <v>6422.7</v>
      </c>
      <c r="G68" s="1071">
        <v>6423</v>
      </c>
      <c r="H68" s="572">
        <f t="shared" si="2"/>
        <v>116.82429974536194</v>
      </c>
      <c r="I68" s="573">
        <f t="shared" si="3"/>
        <v>100.00467093278529</v>
      </c>
    </row>
    <row r="69" spans="1:41" x14ac:dyDescent="0.25">
      <c r="A69" s="570"/>
      <c r="B69" s="71"/>
      <c r="C69" s="515" t="s">
        <v>399</v>
      </c>
      <c r="D69" s="256"/>
      <c r="E69" s="574">
        <v>1756</v>
      </c>
      <c r="F69" s="1074">
        <v>1756</v>
      </c>
      <c r="G69" s="1075">
        <v>1317</v>
      </c>
      <c r="H69" s="572">
        <f t="shared" si="2"/>
        <v>75</v>
      </c>
      <c r="I69" s="573">
        <f t="shared" si="3"/>
        <v>75</v>
      </c>
    </row>
    <row r="70" spans="1:41" x14ac:dyDescent="0.25">
      <c r="A70" s="570"/>
      <c r="B70" s="71"/>
      <c r="C70" s="521" t="s">
        <v>618</v>
      </c>
      <c r="D70" s="256"/>
      <c r="E70" s="574">
        <v>66</v>
      </c>
      <c r="F70" s="1072">
        <v>66</v>
      </c>
      <c r="G70" s="1073">
        <v>49</v>
      </c>
      <c r="H70" s="572">
        <f t="shared" si="2"/>
        <v>74.242424242424249</v>
      </c>
      <c r="I70" s="573">
        <f t="shared" si="3"/>
        <v>74.242424242424249</v>
      </c>
    </row>
    <row r="71" spans="1:41" x14ac:dyDescent="0.25">
      <c r="A71" s="570"/>
      <c r="B71" s="71" t="s">
        <v>96</v>
      </c>
      <c r="C71" s="521" t="s">
        <v>97</v>
      </c>
      <c r="D71" s="256" t="s">
        <v>91</v>
      </c>
      <c r="E71" s="571">
        <v>3658</v>
      </c>
      <c r="F71" s="1070">
        <v>5235.3999999999996</v>
      </c>
      <c r="G71" s="1071">
        <v>5253</v>
      </c>
      <c r="H71" s="572">
        <f t="shared" si="2"/>
        <v>143.60306178239475</v>
      </c>
      <c r="I71" s="573">
        <f t="shared" si="3"/>
        <v>100.33617297627688</v>
      </c>
    </row>
    <row r="72" spans="1:41" x14ac:dyDescent="0.25">
      <c r="A72" s="570"/>
      <c r="B72" s="71"/>
      <c r="C72" s="515" t="s">
        <v>399</v>
      </c>
      <c r="D72" s="256"/>
      <c r="E72" s="574">
        <v>1933</v>
      </c>
      <c r="F72" s="1072">
        <v>1933</v>
      </c>
      <c r="G72" s="1073">
        <v>1450</v>
      </c>
      <c r="H72" s="572">
        <f t="shared" si="2"/>
        <v>75.012933264355922</v>
      </c>
      <c r="I72" s="573">
        <f t="shared" si="3"/>
        <v>75.012933264355922</v>
      </c>
    </row>
    <row r="73" spans="1:41" s="87" customFormat="1" x14ac:dyDescent="0.25">
      <c r="A73" s="578"/>
      <c r="B73" s="71"/>
      <c r="C73" s="521" t="s">
        <v>618</v>
      </c>
      <c r="D73" s="520"/>
      <c r="E73" s="574">
        <v>59</v>
      </c>
      <c r="F73" s="1072">
        <v>59</v>
      </c>
      <c r="G73" s="1073">
        <v>44</v>
      </c>
      <c r="H73" s="576">
        <f t="shared" si="2"/>
        <v>74.576271186440678</v>
      </c>
      <c r="I73" s="577">
        <f t="shared" si="3"/>
        <v>74.576271186440678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x14ac:dyDescent="0.25">
      <c r="A74" s="570"/>
      <c r="B74" s="71" t="s">
        <v>98</v>
      </c>
      <c r="C74" s="521" t="s">
        <v>99</v>
      </c>
      <c r="D74" s="256" t="s">
        <v>91</v>
      </c>
      <c r="E74" s="571">
        <v>7344</v>
      </c>
      <c r="F74" s="1070">
        <v>11293.5</v>
      </c>
      <c r="G74" s="1071">
        <v>11293</v>
      </c>
      <c r="H74" s="572">
        <f t="shared" si="2"/>
        <v>153.77178649237473</v>
      </c>
      <c r="I74" s="573">
        <f t="shared" si="3"/>
        <v>99.995572674547304</v>
      </c>
    </row>
    <row r="75" spans="1:41" x14ac:dyDescent="0.25">
      <c r="A75" s="570"/>
      <c r="B75" s="71"/>
      <c r="C75" s="515" t="s">
        <v>399</v>
      </c>
      <c r="D75" s="520"/>
      <c r="E75" s="574">
        <v>1723</v>
      </c>
      <c r="F75" s="1072">
        <v>2553</v>
      </c>
      <c r="G75" s="1073">
        <v>1292</v>
      </c>
      <c r="H75" s="576">
        <f t="shared" si="2"/>
        <v>74.985490423679622</v>
      </c>
      <c r="I75" s="577">
        <f t="shared" si="3"/>
        <v>50.607128867998426</v>
      </c>
    </row>
    <row r="76" spans="1:41" x14ac:dyDescent="0.25">
      <c r="A76" s="570"/>
      <c r="B76" s="71"/>
      <c r="C76" s="521" t="s">
        <v>617</v>
      </c>
      <c r="D76" s="520"/>
      <c r="E76" s="574">
        <v>801</v>
      </c>
      <c r="F76" s="1072">
        <v>801</v>
      </c>
      <c r="G76" s="1073">
        <v>601</v>
      </c>
      <c r="H76" s="576">
        <f t="shared" si="2"/>
        <v>75.031210986267155</v>
      </c>
      <c r="I76" s="577">
        <f t="shared" si="3"/>
        <v>75.031210986267155</v>
      </c>
    </row>
    <row r="77" spans="1:41" x14ac:dyDescent="0.25">
      <c r="A77" s="570"/>
      <c r="B77" s="71"/>
      <c r="C77" s="521" t="s">
        <v>618</v>
      </c>
      <c r="D77" s="520"/>
      <c r="E77" s="574">
        <v>94</v>
      </c>
      <c r="F77" s="1072">
        <v>94</v>
      </c>
      <c r="G77" s="1073">
        <v>70</v>
      </c>
      <c r="H77" s="576">
        <f t="shared" si="2"/>
        <v>74.468085106382972</v>
      </c>
      <c r="I77" s="577">
        <f t="shared" si="3"/>
        <v>74.468085106382972</v>
      </c>
    </row>
    <row r="78" spans="1:41" x14ac:dyDescent="0.25">
      <c r="A78" s="570"/>
      <c r="B78" s="71" t="s">
        <v>100</v>
      </c>
      <c r="C78" s="521" t="s">
        <v>101</v>
      </c>
      <c r="D78" s="256" t="s">
        <v>91</v>
      </c>
      <c r="E78" s="571">
        <v>2773</v>
      </c>
      <c r="F78" s="1070">
        <v>3652.7</v>
      </c>
      <c r="G78" s="1071">
        <v>3692</v>
      </c>
      <c r="H78" s="572">
        <f t="shared" si="2"/>
        <v>133.14100252434187</v>
      </c>
      <c r="I78" s="573">
        <f t="shared" si="3"/>
        <v>101.07591644536917</v>
      </c>
    </row>
    <row r="79" spans="1:41" x14ac:dyDescent="0.25">
      <c r="A79" s="570"/>
      <c r="B79" s="71"/>
      <c r="C79" s="515" t="s">
        <v>399</v>
      </c>
      <c r="D79" s="256"/>
      <c r="E79" s="574">
        <v>1229</v>
      </c>
      <c r="F79" s="1072">
        <v>1229</v>
      </c>
      <c r="G79" s="1073">
        <v>922</v>
      </c>
      <c r="H79" s="576">
        <f t="shared" si="2"/>
        <v>75.020341741253048</v>
      </c>
      <c r="I79" s="577">
        <f t="shared" si="3"/>
        <v>75.020341741253048</v>
      </c>
    </row>
    <row r="80" spans="1:41" x14ac:dyDescent="0.25">
      <c r="A80" s="570"/>
      <c r="B80" s="71"/>
      <c r="C80" s="521" t="s">
        <v>617</v>
      </c>
      <c r="D80" s="520"/>
      <c r="E80" s="574">
        <v>75</v>
      </c>
      <c r="F80" s="1072">
        <v>75</v>
      </c>
      <c r="G80" s="1073">
        <v>56</v>
      </c>
      <c r="H80" s="576">
        <f t="shared" si="2"/>
        <v>74.666666666666671</v>
      </c>
      <c r="I80" s="577">
        <f t="shared" si="3"/>
        <v>74.666666666666671</v>
      </c>
    </row>
    <row r="81" spans="1:41" x14ac:dyDescent="0.25">
      <c r="A81" s="570"/>
      <c r="B81" s="71"/>
      <c r="C81" s="521" t="s">
        <v>618</v>
      </c>
      <c r="D81" s="520"/>
      <c r="E81" s="574">
        <v>35</v>
      </c>
      <c r="F81" s="1072">
        <v>35</v>
      </c>
      <c r="G81" s="1073">
        <v>26</v>
      </c>
      <c r="H81" s="576">
        <f t="shared" si="2"/>
        <v>74.285714285714292</v>
      </c>
      <c r="I81" s="577">
        <f t="shared" si="3"/>
        <v>74.285714285714292</v>
      </c>
    </row>
    <row r="82" spans="1:41" x14ac:dyDescent="0.25">
      <c r="A82" s="570"/>
      <c r="B82" s="71" t="s">
        <v>102</v>
      </c>
      <c r="C82" s="521" t="s">
        <v>258</v>
      </c>
      <c r="D82" s="256" t="s">
        <v>91</v>
      </c>
      <c r="E82" s="571">
        <v>6718</v>
      </c>
      <c r="F82" s="1070">
        <v>8871.1</v>
      </c>
      <c r="G82" s="1071">
        <v>8871</v>
      </c>
      <c r="H82" s="572">
        <f t="shared" si="2"/>
        <v>132.04822863947604</v>
      </c>
      <c r="I82" s="573">
        <f t="shared" si="3"/>
        <v>99.99887274407908</v>
      </c>
    </row>
    <row r="83" spans="1:41" x14ac:dyDescent="0.25">
      <c r="A83" s="570"/>
      <c r="B83" s="71"/>
      <c r="C83" s="515" t="s">
        <v>399</v>
      </c>
      <c r="D83" s="256"/>
      <c r="E83" s="574">
        <v>1966</v>
      </c>
      <c r="F83" s="1072">
        <v>1966</v>
      </c>
      <c r="G83" s="1073">
        <v>1474</v>
      </c>
      <c r="H83" s="576">
        <f t="shared" si="2"/>
        <v>74.974567650050858</v>
      </c>
      <c r="I83" s="577">
        <f t="shared" si="3"/>
        <v>74.974567650050858</v>
      </c>
    </row>
    <row r="84" spans="1:41" x14ac:dyDescent="0.25">
      <c r="A84" s="570"/>
      <c r="B84" s="71"/>
      <c r="C84" s="521" t="s">
        <v>617</v>
      </c>
      <c r="D84" s="256"/>
      <c r="E84" s="574">
        <v>488</v>
      </c>
      <c r="F84" s="1072">
        <v>488</v>
      </c>
      <c r="G84" s="1073">
        <v>366</v>
      </c>
      <c r="H84" s="576">
        <f t="shared" si="2"/>
        <v>75</v>
      </c>
      <c r="I84" s="577">
        <f t="shared" si="3"/>
        <v>75</v>
      </c>
    </row>
    <row r="85" spans="1:41" x14ac:dyDescent="0.25">
      <c r="A85" s="570"/>
      <c r="B85" s="71"/>
      <c r="C85" s="521" t="s">
        <v>618</v>
      </c>
      <c r="D85" s="256"/>
      <c r="E85" s="574">
        <v>87</v>
      </c>
      <c r="F85" s="1072">
        <v>87</v>
      </c>
      <c r="G85" s="1073">
        <v>65</v>
      </c>
      <c r="H85" s="576">
        <f t="shared" si="2"/>
        <v>74.712643678160916</v>
      </c>
      <c r="I85" s="577">
        <f t="shared" si="3"/>
        <v>74.712643678160916</v>
      </c>
    </row>
    <row r="86" spans="1:41" x14ac:dyDescent="0.25">
      <c r="A86" s="570"/>
      <c r="B86" s="71" t="s">
        <v>103</v>
      </c>
      <c r="C86" s="521" t="s">
        <v>104</v>
      </c>
      <c r="D86" s="256" t="s">
        <v>91</v>
      </c>
      <c r="E86" s="571">
        <v>5653</v>
      </c>
      <c r="F86" s="1070">
        <v>6273.2</v>
      </c>
      <c r="G86" s="1071">
        <v>6274</v>
      </c>
      <c r="H86" s="572">
        <f t="shared" si="2"/>
        <v>110.98531753051478</v>
      </c>
      <c r="I86" s="573">
        <f t="shared" si="3"/>
        <v>100.01275266211822</v>
      </c>
    </row>
    <row r="87" spans="1:41" x14ac:dyDescent="0.25">
      <c r="A87" s="579"/>
      <c r="B87" s="580"/>
      <c r="C87" s="515" t="s">
        <v>399</v>
      </c>
      <c r="D87" s="520"/>
      <c r="E87" s="574">
        <v>2022</v>
      </c>
      <c r="F87" s="1072">
        <v>2022</v>
      </c>
      <c r="G87" s="1073">
        <v>1516</v>
      </c>
      <c r="H87" s="576">
        <f t="shared" si="2"/>
        <v>74.975272007912949</v>
      </c>
      <c r="I87" s="577">
        <f t="shared" si="3"/>
        <v>74.975272007912949</v>
      </c>
    </row>
    <row r="88" spans="1:41" x14ac:dyDescent="0.25">
      <c r="A88" s="579"/>
      <c r="B88" s="580"/>
      <c r="C88" s="521" t="s">
        <v>617</v>
      </c>
      <c r="D88" s="520"/>
      <c r="E88" s="574">
        <v>74</v>
      </c>
      <c r="F88" s="1072">
        <v>74</v>
      </c>
      <c r="G88" s="1073">
        <v>55</v>
      </c>
      <c r="H88" s="576">
        <f t="shared" si="2"/>
        <v>74.324324324324323</v>
      </c>
      <c r="I88" s="577">
        <f t="shared" si="3"/>
        <v>74.324324324324323</v>
      </c>
    </row>
    <row r="89" spans="1:41" s="87" customFormat="1" x14ac:dyDescent="0.25">
      <c r="A89" s="581"/>
      <c r="B89" s="580"/>
      <c r="C89" s="521" t="s">
        <v>618</v>
      </c>
      <c r="D89" s="520"/>
      <c r="E89" s="574">
        <v>94</v>
      </c>
      <c r="F89" s="1072">
        <v>94</v>
      </c>
      <c r="G89" s="1073">
        <v>70</v>
      </c>
      <c r="H89" s="576">
        <f t="shared" si="2"/>
        <v>74.468085106382972</v>
      </c>
      <c r="I89" s="577">
        <f t="shared" si="3"/>
        <v>74.468085106382972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x14ac:dyDescent="0.25">
      <c r="A90" s="570"/>
      <c r="B90" s="71" t="s">
        <v>105</v>
      </c>
      <c r="C90" s="521" t="s">
        <v>106</v>
      </c>
      <c r="D90" s="256" t="s">
        <v>91</v>
      </c>
      <c r="E90" s="571">
        <v>4921</v>
      </c>
      <c r="F90" s="1070">
        <v>5499.7</v>
      </c>
      <c r="G90" s="1071">
        <v>5500</v>
      </c>
      <c r="H90" s="572">
        <f t="shared" si="2"/>
        <v>111.76590123958545</v>
      </c>
      <c r="I90" s="573">
        <f t="shared" si="3"/>
        <v>100.00545484299144</v>
      </c>
    </row>
    <row r="91" spans="1:41" x14ac:dyDescent="0.25">
      <c r="A91" s="570"/>
      <c r="B91" s="71"/>
      <c r="C91" s="515" t="s">
        <v>399</v>
      </c>
      <c r="D91" s="256"/>
      <c r="E91" s="574">
        <v>2164</v>
      </c>
      <c r="F91" s="1074">
        <v>2164</v>
      </c>
      <c r="G91" s="1075">
        <v>1623</v>
      </c>
      <c r="H91" s="576">
        <f t="shared" si="2"/>
        <v>75</v>
      </c>
      <c r="I91" s="577">
        <f t="shared" si="3"/>
        <v>75</v>
      </c>
    </row>
    <row r="92" spans="1:41" x14ac:dyDescent="0.25">
      <c r="A92" s="579"/>
      <c r="B92" s="580"/>
      <c r="C92" s="521" t="s">
        <v>618</v>
      </c>
      <c r="D92" s="520"/>
      <c r="E92" s="574">
        <v>56</v>
      </c>
      <c r="F92" s="1072">
        <v>56</v>
      </c>
      <c r="G92" s="1073">
        <v>42</v>
      </c>
      <c r="H92" s="576">
        <f t="shared" si="2"/>
        <v>75</v>
      </c>
      <c r="I92" s="577">
        <f t="shared" si="3"/>
        <v>75</v>
      </c>
    </row>
    <row r="93" spans="1:41" x14ac:dyDescent="0.25">
      <c r="A93" s="570"/>
      <c r="B93" s="71" t="s">
        <v>107</v>
      </c>
      <c r="C93" s="521" t="s">
        <v>108</v>
      </c>
      <c r="D93" s="256" t="s">
        <v>91</v>
      </c>
      <c r="E93" s="571">
        <v>4171</v>
      </c>
      <c r="F93" s="1070">
        <v>5213.5</v>
      </c>
      <c r="G93" s="1071">
        <v>5214</v>
      </c>
      <c r="H93" s="572">
        <f t="shared" si="2"/>
        <v>125.00599376648285</v>
      </c>
      <c r="I93" s="573">
        <f>G93/F93*100</f>
        <v>100.00959048623766</v>
      </c>
    </row>
    <row r="94" spans="1:41" x14ac:dyDescent="0.25">
      <c r="A94" s="570"/>
      <c r="B94" s="71"/>
      <c r="C94" s="515" t="s">
        <v>399</v>
      </c>
      <c r="D94" s="256"/>
      <c r="E94" s="574">
        <v>1736</v>
      </c>
      <c r="F94" s="1072">
        <v>1736</v>
      </c>
      <c r="G94" s="1073">
        <v>1302</v>
      </c>
      <c r="H94" s="572">
        <f t="shared" si="2"/>
        <v>75</v>
      </c>
      <c r="I94" s="573">
        <f t="shared" ref="I94:I96" si="4">G94/F94*100</f>
        <v>75</v>
      </c>
    </row>
    <row r="95" spans="1:41" x14ac:dyDescent="0.25">
      <c r="A95" s="570"/>
      <c r="B95" s="71"/>
      <c r="C95" s="521" t="s">
        <v>617</v>
      </c>
      <c r="D95" s="256"/>
      <c r="E95" s="574">
        <v>189</v>
      </c>
      <c r="F95" s="1072">
        <v>189</v>
      </c>
      <c r="G95" s="1073">
        <v>142</v>
      </c>
      <c r="H95" s="572">
        <f t="shared" si="2"/>
        <v>75.132275132275126</v>
      </c>
      <c r="I95" s="573">
        <f t="shared" si="4"/>
        <v>75.132275132275126</v>
      </c>
    </row>
    <row r="96" spans="1:41" x14ac:dyDescent="0.25">
      <c r="A96" s="570"/>
      <c r="B96" s="71"/>
      <c r="C96" s="521" t="s">
        <v>618</v>
      </c>
      <c r="D96" s="256"/>
      <c r="E96" s="574">
        <v>59</v>
      </c>
      <c r="F96" s="1072">
        <v>59</v>
      </c>
      <c r="G96" s="1073">
        <v>44</v>
      </c>
      <c r="H96" s="572">
        <f t="shared" si="2"/>
        <v>74.576271186440678</v>
      </c>
      <c r="I96" s="573">
        <f t="shared" si="4"/>
        <v>74.576271186440678</v>
      </c>
    </row>
    <row r="97" spans="1:41" x14ac:dyDescent="0.25">
      <c r="A97" s="570"/>
      <c r="B97" s="71" t="s">
        <v>109</v>
      </c>
      <c r="C97" s="521" t="s">
        <v>110</v>
      </c>
      <c r="D97" s="256" t="s">
        <v>91</v>
      </c>
      <c r="E97" s="571">
        <v>6466</v>
      </c>
      <c r="F97" s="1070">
        <v>11523.7</v>
      </c>
      <c r="G97" s="1071">
        <v>11524</v>
      </c>
      <c r="H97" s="572">
        <f t="shared" si="2"/>
        <v>178.22455923291059</v>
      </c>
      <c r="I97" s="573">
        <f t="shared" si="3"/>
        <v>100.00260333052751</v>
      </c>
    </row>
    <row r="98" spans="1:41" x14ac:dyDescent="0.25">
      <c r="A98" s="570"/>
      <c r="B98" s="71"/>
      <c r="C98" s="515" t="s">
        <v>399</v>
      </c>
      <c r="D98" s="256"/>
      <c r="E98" s="574">
        <v>2659</v>
      </c>
      <c r="F98" s="1072">
        <v>2659</v>
      </c>
      <c r="G98" s="1073">
        <v>1994</v>
      </c>
      <c r="H98" s="572">
        <f t="shared" si="2"/>
        <v>74.990597969161342</v>
      </c>
      <c r="I98" s="573">
        <f t="shared" si="3"/>
        <v>74.990597969161342</v>
      </c>
    </row>
    <row r="99" spans="1:41" x14ac:dyDescent="0.25">
      <c r="A99" s="570"/>
      <c r="B99" s="71"/>
      <c r="C99" s="521" t="s">
        <v>617</v>
      </c>
      <c r="D99" s="256"/>
      <c r="E99" s="574">
        <v>197</v>
      </c>
      <c r="F99" s="1072">
        <v>197</v>
      </c>
      <c r="G99" s="1073">
        <v>148</v>
      </c>
      <c r="H99" s="572">
        <f t="shared" si="2"/>
        <v>75.126903553299499</v>
      </c>
      <c r="I99" s="573">
        <f t="shared" si="3"/>
        <v>75.126903553299499</v>
      </c>
    </row>
    <row r="100" spans="1:41" x14ac:dyDescent="0.25">
      <c r="A100" s="570"/>
      <c r="B100" s="71"/>
      <c r="C100" s="521" t="s">
        <v>618</v>
      </c>
      <c r="D100" s="256"/>
      <c r="E100" s="574">
        <v>87</v>
      </c>
      <c r="F100" s="1072">
        <v>87</v>
      </c>
      <c r="G100" s="1073">
        <v>65</v>
      </c>
      <c r="H100" s="572">
        <f t="shared" si="2"/>
        <v>74.712643678160916</v>
      </c>
      <c r="I100" s="573">
        <f t="shared" si="3"/>
        <v>74.712643678160916</v>
      </c>
    </row>
    <row r="101" spans="1:41" x14ac:dyDescent="0.25">
      <c r="A101" s="579"/>
      <c r="B101" s="580"/>
      <c r="C101" s="521" t="s">
        <v>619</v>
      </c>
      <c r="D101" s="520"/>
      <c r="E101" s="574">
        <v>300</v>
      </c>
      <c r="F101" s="1072">
        <v>300</v>
      </c>
      <c r="G101" s="1073">
        <v>225</v>
      </c>
      <c r="H101" s="576">
        <f t="shared" si="2"/>
        <v>75</v>
      </c>
      <c r="I101" s="577">
        <f t="shared" si="3"/>
        <v>75</v>
      </c>
    </row>
    <row r="102" spans="1:41" x14ac:dyDescent="0.25">
      <c r="A102" s="570"/>
      <c r="B102" s="71" t="s">
        <v>111</v>
      </c>
      <c r="C102" s="521" t="s">
        <v>112</v>
      </c>
      <c r="D102" s="256" t="s">
        <v>91</v>
      </c>
      <c r="E102" s="571">
        <v>4323</v>
      </c>
      <c r="F102" s="1070">
        <v>4822.2</v>
      </c>
      <c r="G102" s="1071">
        <v>4822</v>
      </c>
      <c r="H102" s="572">
        <f t="shared" si="2"/>
        <v>111.54291001619245</v>
      </c>
      <c r="I102" s="573">
        <f t="shared" si="3"/>
        <v>99.995852515449386</v>
      </c>
      <c r="J102" s="263"/>
    </row>
    <row r="103" spans="1:41" x14ac:dyDescent="0.25">
      <c r="A103" s="570"/>
      <c r="B103" s="71"/>
      <c r="C103" s="515" t="s">
        <v>399</v>
      </c>
      <c r="D103" s="256"/>
      <c r="E103" s="574">
        <v>1590</v>
      </c>
      <c r="F103" s="1072">
        <v>1590</v>
      </c>
      <c r="G103" s="1073">
        <v>1192</v>
      </c>
      <c r="H103" s="572">
        <f t="shared" si="2"/>
        <v>74.968553459119491</v>
      </c>
      <c r="I103" s="573">
        <f t="shared" si="3"/>
        <v>74.968553459119491</v>
      </c>
    </row>
    <row r="104" spans="1:41" s="87" customFormat="1" ht="15.75" thickBot="1" x14ac:dyDescent="0.3">
      <c r="A104" s="582"/>
      <c r="B104" s="583"/>
      <c r="C104" s="537" t="s">
        <v>618</v>
      </c>
      <c r="D104" s="584"/>
      <c r="E104" s="585">
        <v>73</v>
      </c>
      <c r="F104" s="1076">
        <v>73</v>
      </c>
      <c r="G104" s="1077">
        <v>55</v>
      </c>
      <c r="H104" s="586">
        <f t="shared" si="2"/>
        <v>75.342465753424662</v>
      </c>
      <c r="I104" s="587">
        <f t="shared" si="3"/>
        <v>75.342465753424662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s="87" customFormat="1" x14ac:dyDescent="0.25">
      <c r="A105" s="588"/>
      <c r="B105" s="589"/>
      <c r="C105" s="542"/>
      <c r="D105" s="590"/>
      <c r="E105" s="591"/>
      <c r="F105" s="592"/>
      <c r="G105" s="248"/>
      <c r="H105" s="593"/>
      <c r="I105" s="59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s="87" customFormat="1" x14ac:dyDescent="0.25">
      <c r="A106" s="588"/>
      <c r="B106" s="589"/>
      <c r="C106" s="542"/>
      <c r="D106" s="590"/>
      <c r="E106" s="591"/>
      <c r="F106" s="592"/>
      <c r="G106" s="248"/>
      <c r="H106" s="593"/>
      <c r="I106" s="59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s="87" customFormat="1" ht="15.75" thickBot="1" x14ac:dyDescent="0.3">
      <c r="A107" s="594"/>
      <c r="B107" s="595"/>
      <c r="C107" s="596"/>
      <c r="D107" s="597"/>
      <c r="E107" s="598"/>
      <c r="F107" s="599"/>
      <c r="G107" s="249"/>
      <c r="H107" s="600"/>
      <c r="I107" s="250" t="s">
        <v>726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s="87" customFormat="1" x14ac:dyDescent="0.25">
      <c r="A108" s="553" t="s">
        <v>1</v>
      </c>
      <c r="B108" s="554" t="s">
        <v>2</v>
      </c>
      <c r="C108" s="379"/>
      <c r="D108" s="556"/>
      <c r="E108" s="25" t="s">
        <v>3</v>
      </c>
      <c r="F108" s="16" t="s">
        <v>4</v>
      </c>
      <c r="G108" s="16" t="s">
        <v>5</v>
      </c>
      <c r="H108" s="492" t="s">
        <v>47</v>
      </c>
      <c r="I108" s="493" t="s">
        <v>47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s="87" customFormat="1" x14ac:dyDescent="0.25">
      <c r="A109" s="557" t="s">
        <v>6</v>
      </c>
      <c r="B109" s="558" t="s">
        <v>7</v>
      </c>
      <c r="C109" s="384" t="s">
        <v>622</v>
      </c>
      <c r="D109" s="560" t="s">
        <v>8</v>
      </c>
      <c r="E109" s="27" t="s">
        <v>9</v>
      </c>
      <c r="F109" s="601" t="s">
        <v>10</v>
      </c>
      <c r="G109" s="18" t="s">
        <v>702</v>
      </c>
      <c r="H109" s="602" t="s">
        <v>48</v>
      </c>
      <c r="I109" s="498" t="s">
        <v>48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s="87" customFormat="1" ht="15.75" thickBot="1" x14ac:dyDescent="0.3">
      <c r="A110" s="561" t="s">
        <v>13</v>
      </c>
      <c r="B110" s="562" t="s">
        <v>14</v>
      </c>
      <c r="C110" s="389"/>
      <c r="D110" s="564"/>
      <c r="E110" s="29" t="s">
        <v>275</v>
      </c>
      <c r="F110" s="21" t="s">
        <v>275</v>
      </c>
      <c r="G110" s="21" t="s">
        <v>626</v>
      </c>
      <c r="H110" s="502" t="s">
        <v>11</v>
      </c>
      <c r="I110" s="503" t="s">
        <v>12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s="8" customFormat="1" x14ac:dyDescent="0.25">
      <c r="A111" s="565"/>
      <c r="B111" s="93" t="s">
        <v>113</v>
      </c>
      <c r="C111" s="1238" t="s">
        <v>114</v>
      </c>
      <c r="D111" s="429" t="s">
        <v>91</v>
      </c>
      <c r="E111" s="1239">
        <v>7539</v>
      </c>
      <c r="F111" s="1240">
        <v>9856.7999999999993</v>
      </c>
      <c r="G111" s="1078">
        <v>9857</v>
      </c>
      <c r="H111" s="572">
        <f t="shared" si="2"/>
        <v>130.74678339302295</v>
      </c>
      <c r="I111" s="573">
        <f t="shared" si="3"/>
        <v>100.0020290560831</v>
      </c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1"/>
      <c r="U111" s="261"/>
      <c r="V111" s="261"/>
      <c r="W111" s="261"/>
      <c r="X111" s="261"/>
      <c r="Y111" s="261"/>
      <c r="Z111" s="261"/>
      <c r="AA111" s="261"/>
      <c r="AB111" s="261"/>
      <c r="AC111" s="261"/>
      <c r="AD111" s="261"/>
      <c r="AE111" s="261"/>
      <c r="AF111" s="261"/>
      <c r="AG111" s="261"/>
      <c r="AH111" s="261"/>
      <c r="AI111" s="261"/>
      <c r="AJ111" s="261"/>
      <c r="AK111" s="261"/>
      <c r="AL111" s="261"/>
      <c r="AM111" s="261"/>
      <c r="AN111" s="261"/>
      <c r="AO111" s="261"/>
    </row>
    <row r="112" spans="1:41" x14ac:dyDescent="0.25">
      <c r="A112" s="570"/>
      <c r="B112" s="71"/>
      <c r="C112" s="515" t="s">
        <v>399</v>
      </c>
      <c r="D112" s="256"/>
      <c r="E112" s="574">
        <v>3670</v>
      </c>
      <c r="F112" s="1072">
        <v>3670</v>
      </c>
      <c r="G112" s="1073">
        <v>2752</v>
      </c>
      <c r="H112" s="576">
        <f t="shared" si="2"/>
        <v>74.986376021798364</v>
      </c>
      <c r="I112" s="577">
        <f t="shared" si="3"/>
        <v>74.986376021798364</v>
      </c>
    </row>
    <row r="113" spans="1:9" x14ac:dyDescent="0.25">
      <c r="A113" s="579"/>
      <c r="B113" s="580"/>
      <c r="C113" s="521" t="s">
        <v>618</v>
      </c>
      <c r="D113" s="520"/>
      <c r="E113" s="574">
        <v>83</v>
      </c>
      <c r="F113" s="1072">
        <v>83</v>
      </c>
      <c r="G113" s="1073">
        <v>62</v>
      </c>
      <c r="H113" s="576">
        <f t="shared" si="2"/>
        <v>74.698795180722882</v>
      </c>
      <c r="I113" s="577">
        <f t="shared" si="3"/>
        <v>74.698795180722882</v>
      </c>
    </row>
    <row r="114" spans="1:9" x14ac:dyDescent="0.25">
      <c r="A114" s="570"/>
      <c r="B114" s="71" t="s">
        <v>115</v>
      </c>
      <c r="C114" s="521" t="s">
        <v>116</v>
      </c>
      <c r="D114" s="256" t="s">
        <v>91</v>
      </c>
      <c r="E114" s="571">
        <v>7218</v>
      </c>
      <c r="F114" s="1070">
        <v>8338.1</v>
      </c>
      <c r="G114" s="1071">
        <v>8338</v>
      </c>
      <c r="H114" s="572">
        <f t="shared" si="2"/>
        <v>115.51676364643946</v>
      </c>
      <c r="I114" s="573">
        <f t="shared" si="3"/>
        <v>99.998800686007598</v>
      </c>
    </row>
    <row r="115" spans="1:9" x14ac:dyDescent="0.25">
      <c r="A115" s="570"/>
      <c r="B115" s="71"/>
      <c r="C115" s="515" t="s">
        <v>399</v>
      </c>
      <c r="D115" s="256"/>
      <c r="E115" s="574">
        <v>2600</v>
      </c>
      <c r="F115" s="1072">
        <v>2600</v>
      </c>
      <c r="G115" s="1073">
        <v>1950</v>
      </c>
      <c r="H115" s="576">
        <f t="shared" si="2"/>
        <v>75</v>
      </c>
      <c r="I115" s="577">
        <f t="shared" si="3"/>
        <v>75</v>
      </c>
    </row>
    <row r="116" spans="1:9" x14ac:dyDescent="0.25">
      <c r="A116" s="570"/>
      <c r="B116" s="71"/>
      <c r="C116" s="521" t="s">
        <v>617</v>
      </c>
      <c r="D116" s="256"/>
      <c r="E116" s="574">
        <v>193</v>
      </c>
      <c r="F116" s="1072">
        <v>193</v>
      </c>
      <c r="G116" s="1073">
        <v>145</v>
      </c>
      <c r="H116" s="576">
        <f>G116/E116*100</f>
        <v>75.129533678756474</v>
      </c>
      <c r="I116" s="577">
        <f t="shared" si="3"/>
        <v>75.129533678756474</v>
      </c>
    </row>
    <row r="117" spans="1:9" x14ac:dyDescent="0.25">
      <c r="A117" s="570"/>
      <c r="B117" s="71"/>
      <c r="C117" s="521" t="s">
        <v>618</v>
      </c>
      <c r="D117" s="256"/>
      <c r="E117" s="574">
        <v>106</v>
      </c>
      <c r="F117" s="1072">
        <v>106</v>
      </c>
      <c r="G117" s="1073">
        <v>79</v>
      </c>
      <c r="H117" s="576">
        <f>G117/E117*100</f>
        <v>74.528301886792448</v>
      </c>
      <c r="I117" s="577">
        <f t="shared" si="3"/>
        <v>74.528301886792448</v>
      </c>
    </row>
    <row r="118" spans="1:9" x14ac:dyDescent="0.25">
      <c r="A118" s="570"/>
      <c r="B118" s="71" t="s">
        <v>117</v>
      </c>
      <c r="C118" s="521" t="s">
        <v>118</v>
      </c>
      <c r="D118" s="256" t="s">
        <v>91</v>
      </c>
      <c r="E118" s="571">
        <v>7512</v>
      </c>
      <c r="F118" s="1070">
        <v>8676.7999999999993</v>
      </c>
      <c r="G118" s="1071">
        <v>8677</v>
      </c>
      <c r="H118" s="572">
        <f t="shared" si="2"/>
        <v>115.50851970181044</v>
      </c>
      <c r="I118" s="573">
        <f t="shared" si="3"/>
        <v>100.00230499723402</v>
      </c>
    </row>
    <row r="119" spans="1:9" x14ac:dyDescent="0.25">
      <c r="A119" s="579"/>
      <c r="B119" s="580"/>
      <c r="C119" s="515" t="s">
        <v>399</v>
      </c>
      <c r="D119" s="520"/>
      <c r="E119" s="603">
        <v>2836</v>
      </c>
      <c r="F119" s="1074">
        <v>2836</v>
      </c>
      <c r="G119" s="1075">
        <v>2127</v>
      </c>
      <c r="H119" s="576">
        <f t="shared" si="2"/>
        <v>75</v>
      </c>
      <c r="I119" s="577">
        <f t="shared" si="3"/>
        <v>75</v>
      </c>
    </row>
    <row r="120" spans="1:9" x14ac:dyDescent="0.25">
      <c r="A120" s="579"/>
      <c r="B120" s="580"/>
      <c r="C120" s="521" t="s">
        <v>620</v>
      </c>
      <c r="D120" s="520"/>
      <c r="E120" s="603">
        <v>114</v>
      </c>
      <c r="F120" s="1074">
        <v>114</v>
      </c>
      <c r="G120" s="1075">
        <v>85</v>
      </c>
      <c r="H120" s="576">
        <f t="shared" si="2"/>
        <v>74.561403508771932</v>
      </c>
      <c r="I120" s="577">
        <f t="shared" si="3"/>
        <v>74.561403508771932</v>
      </c>
    </row>
    <row r="121" spans="1:9" x14ac:dyDescent="0.25">
      <c r="A121" s="570"/>
      <c r="B121" s="71"/>
      <c r="C121" s="531" t="s">
        <v>621</v>
      </c>
      <c r="D121" s="72"/>
      <c r="E121" s="603">
        <v>118</v>
      </c>
      <c r="F121" s="1079">
        <v>118</v>
      </c>
      <c r="G121" s="1080">
        <v>88</v>
      </c>
      <c r="H121" s="576">
        <f t="shared" si="2"/>
        <v>74.576271186440678</v>
      </c>
      <c r="I121" s="577">
        <f t="shared" si="3"/>
        <v>74.576271186440678</v>
      </c>
    </row>
    <row r="122" spans="1:9" x14ac:dyDescent="0.25">
      <c r="A122" s="604"/>
      <c r="B122" s="89"/>
      <c r="C122" s="94" t="s">
        <v>119</v>
      </c>
      <c r="D122" s="92" t="s">
        <v>91</v>
      </c>
      <c r="E122" s="314">
        <v>1000</v>
      </c>
      <c r="F122" s="1081">
        <v>5197.3999999999996</v>
      </c>
      <c r="G122" s="1288">
        <v>1580</v>
      </c>
      <c r="H122" s="605">
        <f>G122/E122*100</f>
        <v>158</v>
      </c>
      <c r="I122" s="606">
        <f>G122/F122*100</f>
        <v>30.399815292261518</v>
      </c>
    </row>
    <row r="123" spans="1:9" x14ac:dyDescent="0.25">
      <c r="A123" s="1133"/>
      <c r="B123" s="1134"/>
      <c r="C123" s="1135"/>
      <c r="D123" s="590"/>
      <c r="E123" s="1136"/>
      <c r="F123" s="1137"/>
      <c r="G123" s="1089"/>
      <c r="H123" s="1130"/>
      <c r="I123" s="1132"/>
    </row>
    <row r="124" spans="1:9" x14ac:dyDescent="0.25">
      <c r="A124" s="604"/>
      <c r="B124" s="89"/>
      <c r="C124" s="95" t="s">
        <v>121</v>
      </c>
      <c r="D124" s="92" t="s">
        <v>122</v>
      </c>
      <c r="E124" s="251">
        <v>1300</v>
      </c>
      <c r="F124" s="1083">
        <v>912.5</v>
      </c>
      <c r="G124" s="1082">
        <v>875</v>
      </c>
      <c r="H124" s="1138">
        <f>G124/E124*100</f>
        <v>67.307692307692307</v>
      </c>
      <c r="I124" s="1139">
        <f>G124/F124*100</f>
        <v>95.890410958904098</v>
      </c>
    </row>
    <row r="125" spans="1:9" x14ac:dyDescent="0.25">
      <c r="A125" s="608"/>
      <c r="B125" s="90"/>
      <c r="C125" s="96"/>
      <c r="D125" s="75" t="s">
        <v>123</v>
      </c>
      <c r="E125" s="252"/>
      <c r="F125" s="1084"/>
      <c r="G125" s="1085"/>
      <c r="H125" s="1131"/>
      <c r="I125" s="614"/>
    </row>
    <row r="126" spans="1:9" x14ac:dyDescent="0.25">
      <c r="A126" s="834"/>
      <c r="B126" s="97" t="s">
        <v>631</v>
      </c>
      <c r="C126" s="1086" t="s">
        <v>632</v>
      </c>
      <c r="D126" s="92" t="s">
        <v>122</v>
      </c>
      <c r="E126" s="1087">
        <v>0</v>
      </c>
      <c r="F126" s="1088">
        <v>845.7</v>
      </c>
      <c r="G126" s="1089">
        <v>338</v>
      </c>
      <c r="H126" s="605">
        <v>0</v>
      </c>
      <c r="I126" s="606">
        <f t="shared" ref="I126" si="5">G126/F126*100</f>
        <v>39.96689133262386</v>
      </c>
    </row>
    <row r="127" spans="1:9" x14ac:dyDescent="0.25">
      <c r="A127" s="834"/>
      <c r="B127" s="97"/>
      <c r="C127" s="1086"/>
      <c r="D127" s="590"/>
      <c r="E127" s="1087"/>
      <c r="F127" s="1090"/>
      <c r="G127" s="1091"/>
      <c r="H127" s="613"/>
      <c r="I127" s="614"/>
    </row>
    <row r="128" spans="1:9" x14ac:dyDescent="0.25">
      <c r="A128" s="834"/>
      <c r="B128" s="97"/>
      <c r="C128" s="1086"/>
      <c r="D128" s="590"/>
      <c r="E128" s="1087"/>
      <c r="F128" s="1090"/>
      <c r="G128" s="1091"/>
      <c r="H128" s="613"/>
      <c r="I128" s="614"/>
    </row>
    <row r="129" spans="1:9" x14ac:dyDescent="0.25">
      <c r="A129" s="609"/>
      <c r="B129" s="89" t="s">
        <v>124</v>
      </c>
      <c r="C129" s="91" t="s">
        <v>259</v>
      </c>
      <c r="D129" s="232" t="s">
        <v>260</v>
      </c>
      <c r="E129" s="253"/>
      <c r="F129" s="1092"/>
      <c r="G129" s="1093"/>
      <c r="H129" s="610"/>
      <c r="I129" s="611"/>
    </row>
    <row r="130" spans="1:9" x14ac:dyDescent="0.25">
      <c r="A130" s="612"/>
      <c r="B130" s="97"/>
      <c r="C130" s="98" t="s">
        <v>261</v>
      </c>
      <c r="D130" s="233" t="s">
        <v>262</v>
      </c>
      <c r="E130" s="254">
        <v>49000</v>
      </c>
      <c r="F130" s="1094">
        <v>101944.4</v>
      </c>
      <c r="G130" s="1095">
        <v>101944</v>
      </c>
      <c r="H130" s="613">
        <f>G130/E130*100</f>
        <v>208.04897959183671</v>
      </c>
      <c r="I130" s="614">
        <f>G130/F130*100</f>
        <v>99.999607629256744</v>
      </c>
    </row>
    <row r="131" spans="1:9" x14ac:dyDescent="0.25">
      <c r="A131" s="506"/>
      <c r="B131" s="93"/>
      <c r="C131" s="99"/>
      <c r="D131" s="234" t="s">
        <v>263</v>
      </c>
      <c r="E131" s="255"/>
      <c r="F131" s="1049"/>
      <c r="G131" s="1096"/>
      <c r="H131" s="607"/>
      <c r="I131" s="85"/>
    </row>
    <row r="132" spans="1:9" x14ac:dyDescent="0.25">
      <c r="A132" s="323" t="s">
        <v>352</v>
      </c>
      <c r="B132" s="1143" t="s">
        <v>575</v>
      </c>
      <c r="C132" s="324"/>
      <c r="D132" s="92"/>
      <c r="E132" s="313"/>
      <c r="F132" s="1097"/>
      <c r="G132" s="1098"/>
      <c r="H132" s="326"/>
      <c r="I132" s="615"/>
    </row>
    <row r="133" spans="1:9" x14ac:dyDescent="0.25">
      <c r="A133" s="323"/>
      <c r="B133" s="1143"/>
      <c r="C133" s="329" t="s">
        <v>277</v>
      </c>
      <c r="D133" s="92"/>
      <c r="E133" s="219">
        <v>0</v>
      </c>
      <c r="F133" s="1099">
        <f>F134+F135+F136+F137+F138</f>
        <v>2015.8999999999999</v>
      </c>
      <c r="G133" s="1100">
        <f>G134+G135+G136+G137+G138</f>
        <v>2013</v>
      </c>
      <c r="H133" s="616">
        <v>0</v>
      </c>
      <c r="I133" s="606">
        <f>G133/F133*100</f>
        <v>99.856143657919546</v>
      </c>
    </row>
    <row r="134" spans="1:9" x14ac:dyDescent="0.25">
      <c r="A134" s="323"/>
      <c r="B134" s="1143"/>
      <c r="C134" s="324" t="s">
        <v>593</v>
      </c>
      <c r="D134" s="318" t="s">
        <v>490</v>
      </c>
      <c r="E134" s="177">
        <v>0</v>
      </c>
      <c r="F134" s="1177">
        <v>6</v>
      </c>
      <c r="G134" s="1178">
        <v>5</v>
      </c>
      <c r="H134" s="572">
        <v>0</v>
      </c>
      <c r="I134" s="617">
        <f t="shared" ref="I134:I136" si="6">G134/F134*100</f>
        <v>83.333333333333343</v>
      </c>
    </row>
    <row r="135" spans="1:9" x14ac:dyDescent="0.25">
      <c r="A135" s="323"/>
      <c r="B135" s="1143"/>
      <c r="C135" s="324" t="s">
        <v>594</v>
      </c>
      <c r="D135" s="318" t="s">
        <v>490</v>
      </c>
      <c r="E135" s="177">
        <v>0</v>
      </c>
      <c r="F135" s="1177">
        <v>6</v>
      </c>
      <c r="G135" s="1179">
        <v>5</v>
      </c>
      <c r="H135" s="572">
        <v>0</v>
      </c>
      <c r="I135" s="617">
        <f t="shared" si="6"/>
        <v>83.333333333333343</v>
      </c>
    </row>
    <row r="136" spans="1:9" x14ac:dyDescent="0.25">
      <c r="A136" s="323"/>
      <c r="B136" s="1143"/>
      <c r="C136" s="324" t="s">
        <v>595</v>
      </c>
      <c r="D136" s="318" t="s">
        <v>490</v>
      </c>
      <c r="E136" s="177">
        <v>0</v>
      </c>
      <c r="F136" s="1177">
        <v>6</v>
      </c>
      <c r="G136" s="1179">
        <v>5</v>
      </c>
      <c r="H136" s="572">
        <v>0</v>
      </c>
      <c r="I136" s="617">
        <f t="shared" si="6"/>
        <v>83.333333333333343</v>
      </c>
    </row>
    <row r="137" spans="1:9" x14ac:dyDescent="0.25">
      <c r="A137" s="328"/>
      <c r="B137" s="1143"/>
      <c r="C137" s="324" t="s">
        <v>593</v>
      </c>
      <c r="D137" s="618" t="s">
        <v>592</v>
      </c>
      <c r="E137" s="177">
        <v>0</v>
      </c>
      <c r="F137" s="1180">
        <v>67.099999999999994</v>
      </c>
      <c r="G137" s="1145">
        <v>67</v>
      </c>
      <c r="H137" s="572">
        <v>0</v>
      </c>
      <c r="I137" s="533">
        <f>G137/F137*100</f>
        <v>99.850968703427739</v>
      </c>
    </row>
    <row r="138" spans="1:9" x14ac:dyDescent="0.25">
      <c r="A138" s="619"/>
      <c r="B138" s="1143"/>
      <c r="C138" s="324" t="s">
        <v>691</v>
      </c>
      <c r="D138" s="318" t="s">
        <v>490</v>
      </c>
      <c r="E138" s="177">
        <v>0</v>
      </c>
      <c r="F138" s="1177">
        <v>1930.8</v>
      </c>
      <c r="G138" s="1179">
        <v>1931</v>
      </c>
      <c r="H138" s="572">
        <v>0</v>
      </c>
      <c r="I138" s="533">
        <f t="shared" ref="I138" si="7">G138/F138*100</f>
        <v>100.01035840066295</v>
      </c>
    </row>
    <row r="139" spans="1:9" x14ac:dyDescent="0.25">
      <c r="A139" s="619"/>
      <c r="B139" s="1128"/>
      <c r="C139" s="1128"/>
      <c r="D139" s="1125"/>
      <c r="E139" s="219"/>
      <c r="F139" s="1101"/>
      <c r="G139" s="1102"/>
      <c r="H139" s="620"/>
      <c r="I139" s="621"/>
    </row>
    <row r="140" spans="1:9" x14ac:dyDescent="0.25">
      <c r="A140" s="506" t="s">
        <v>270</v>
      </c>
      <c r="B140" s="1326" t="s">
        <v>569</v>
      </c>
      <c r="C140" s="1327"/>
      <c r="D140" s="75"/>
      <c r="E140" s="315">
        <f>SUM(E141:E142)</f>
        <v>1384</v>
      </c>
      <c r="F140" s="1103">
        <f>SUM(F141:F142)</f>
        <v>19325.7</v>
      </c>
      <c r="G140" s="315">
        <f>SUM(G141:G142)</f>
        <v>11913</v>
      </c>
      <c r="H140" s="283">
        <v>0</v>
      </c>
      <c r="I140" s="284">
        <f>G140/F140*100</f>
        <v>61.643303994163212</v>
      </c>
    </row>
    <row r="141" spans="1:9" x14ac:dyDescent="0.25">
      <c r="A141" s="506"/>
      <c r="B141" s="71"/>
      <c r="C141" s="74" t="s">
        <v>392</v>
      </c>
      <c r="D141" s="88" t="s">
        <v>271</v>
      </c>
      <c r="E141" s="227">
        <v>984</v>
      </c>
      <c r="F141" s="1104">
        <v>16190.5</v>
      </c>
      <c r="G141" s="1071">
        <v>9959</v>
      </c>
      <c r="H141" s="62">
        <f t="shared" ref="H141:H142" si="8">G141/E141*100</f>
        <v>1012.0934959349594</v>
      </c>
      <c r="I141" s="63">
        <f t="shared" ref="I141:I142" si="9">G141/F141*100</f>
        <v>61.511380130323332</v>
      </c>
    </row>
    <row r="142" spans="1:9" ht="15.75" thickBot="1" x14ac:dyDescent="0.3">
      <c r="A142" s="506"/>
      <c r="B142" s="73"/>
      <c r="C142" s="74" t="s">
        <v>393</v>
      </c>
      <c r="D142" s="72" t="s">
        <v>154</v>
      </c>
      <c r="E142" s="228">
        <v>400</v>
      </c>
      <c r="F142" s="229">
        <v>3135.2</v>
      </c>
      <c r="G142" s="1071">
        <v>1954</v>
      </c>
      <c r="H142" s="62">
        <f t="shared" si="8"/>
        <v>488.5</v>
      </c>
      <c r="I142" s="63">
        <f t="shared" si="9"/>
        <v>62.324572595049766</v>
      </c>
    </row>
    <row r="143" spans="1:9" ht="16.5" thickBot="1" x14ac:dyDescent="0.3">
      <c r="A143" s="1126" t="s">
        <v>24</v>
      </c>
      <c r="B143" s="1127"/>
      <c r="C143" s="1127"/>
      <c r="D143" s="622"/>
      <c r="E143" s="623">
        <f>E7+E140</f>
        <v>171551</v>
      </c>
      <c r="F143" s="624">
        <f>F7+F133+F140</f>
        <v>277560.39999999997</v>
      </c>
      <c r="G143" s="623">
        <f>G7+G133+G140</f>
        <v>266040</v>
      </c>
      <c r="H143" s="625">
        <f>G143/E143*100</f>
        <v>155.07924757069327</v>
      </c>
      <c r="I143" s="411">
        <f>G143/F143*100</f>
        <v>95.849407912656133</v>
      </c>
    </row>
    <row r="144" spans="1:9" ht="15.75" x14ac:dyDescent="0.25">
      <c r="A144" s="626"/>
      <c r="B144" s="626"/>
      <c r="C144" s="626"/>
      <c r="D144" s="627"/>
      <c r="E144" s="628"/>
      <c r="F144" s="629"/>
      <c r="G144" s="628"/>
      <c r="H144" s="630"/>
      <c r="I144" s="630"/>
    </row>
    <row r="145" spans="1:9" ht="15.75" x14ac:dyDescent="0.25">
      <c r="A145" s="626"/>
      <c r="B145" s="626"/>
      <c r="C145" s="626"/>
      <c r="D145" s="627"/>
      <c r="E145" s="628"/>
      <c r="F145" s="629"/>
      <c r="G145" s="628"/>
      <c r="H145" s="630"/>
      <c r="I145" s="630"/>
    </row>
    <row r="146" spans="1:9" ht="15.75" x14ac:dyDescent="0.25">
      <c r="A146" s="626"/>
      <c r="B146" s="626"/>
      <c r="C146" s="626"/>
      <c r="D146" s="627"/>
      <c r="E146" s="628"/>
      <c r="F146" s="629"/>
      <c r="G146" s="628"/>
      <c r="H146" s="630"/>
      <c r="I146" s="630"/>
    </row>
    <row r="147" spans="1:9" ht="15.75" x14ac:dyDescent="0.25">
      <c r="A147" s="626"/>
      <c r="B147" s="626"/>
      <c r="C147" s="626"/>
      <c r="D147" s="627"/>
      <c r="E147" s="628"/>
      <c r="F147" s="629"/>
      <c r="G147" s="628"/>
      <c r="H147" s="630"/>
      <c r="I147" s="630"/>
    </row>
    <row r="148" spans="1:9" ht="15.75" x14ac:dyDescent="0.25">
      <c r="A148" s="626"/>
      <c r="B148" s="626"/>
      <c r="C148" s="626"/>
      <c r="D148" s="627"/>
      <c r="E148" s="628"/>
      <c r="F148" s="629"/>
      <c r="G148" s="628"/>
      <c r="H148" s="630"/>
      <c r="I148" s="630"/>
    </row>
    <row r="149" spans="1:9" ht="15.75" x14ac:dyDescent="0.25">
      <c r="A149" s="626"/>
      <c r="B149" s="626"/>
      <c r="C149" s="626"/>
      <c r="D149" s="627"/>
      <c r="E149" s="628"/>
      <c r="F149" s="629"/>
      <c r="G149" s="628"/>
      <c r="H149" s="630"/>
      <c r="I149" s="630"/>
    </row>
    <row r="150" spans="1:9" ht="15.75" x14ac:dyDescent="0.25">
      <c r="A150" s="626"/>
      <c r="B150" s="626"/>
      <c r="C150" s="626"/>
      <c r="D150" s="627"/>
      <c r="E150" s="628"/>
      <c r="F150" s="629"/>
      <c r="G150" s="628"/>
      <c r="H150" s="630"/>
      <c r="I150" s="630"/>
    </row>
    <row r="151" spans="1:9" ht="15.75" x14ac:dyDescent="0.25">
      <c r="A151" s="626"/>
      <c r="B151" s="626"/>
      <c r="C151" s="626"/>
      <c r="D151" s="627"/>
      <c r="E151" s="628"/>
      <c r="F151" s="629"/>
      <c r="G151" s="631"/>
      <c r="H151" s="630"/>
      <c r="I151" s="630"/>
    </row>
    <row r="152" spans="1:9" ht="15.75" x14ac:dyDescent="0.25">
      <c r="A152" s="626"/>
      <c r="B152" s="626"/>
      <c r="C152" s="626"/>
      <c r="D152" s="627"/>
      <c r="E152" s="628"/>
      <c r="F152" s="629"/>
      <c r="G152" s="631"/>
      <c r="H152" s="630"/>
      <c r="I152" s="630"/>
    </row>
    <row r="153" spans="1:9" ht="15.75" x14ac:dyDescent="0.25">
      <c r="A153" s="626"/>
      <c r="B153" s="626"/>
      <c r="C153" s="626"/>
      <c r="D153" s="627"/>
      <c r="E153" s="628"/>
      <c r="F153" s="629"/>
      <c r="G153" s="631"/>
      <c r="H153" s="630"/>
      <c r="I153" s="630"/>
    </row>
    <row r="154" spans="1:9" ht="15.75" x14ac:dyDescent="0.25">
      <c r="A154" s="626"/>
      <c r="B154" s="626"/>
      <c r="C154" s="626"/>
      <c r="D154" s="627"/>
      <c r="E154" s="628"/>
      <c r="F154" s="629"/>
      <c r="G154" s="631"/>
      <c r="H154" s="630"/>
      <c r="I154" s="630"/>
    </row>
    <row r="155" spans="1:9" ht="15.75" x14ac:dyDescent="0.25">
      <c r="A155" s="626"/>
      <c r="B155" s="626"/>
      <c r="C155" s="626"/>
      <c r="D155" s="627"/>
      <c r="E155" s="628"/>
      <c r="F155" s="629"/>
      <c r="G155" s="631"/>
      <c r="H155" s="630"/>
      <c r="I155" s="630"/>
    </row>
    <row r="156" spans="1:9" ht="15.75" x14ac:dyDescent="0.25">
      <c r="A156" s="626"/>
      <c r="B156" s="626"/>
      <c r="C156" s="626"/>
      <c r="D156" s="627"/>
      <c r="E156" s="628"/>
      <c r="F156" s="629"/>
      <c r="G156" s="628"/>
      <c r="H156" s="630"/>
      <c r="I156" s="630"/>
    </row>
    <row r="157" spans="1:9" ht="15.75" x14ac:dyDescent="0.25">
      <c r="A157" s="626"/>
      <c r="B157" s="626"/>
      <c r="C157" s="626"/>
      <c r="D157" s="627"/>
      <c r="E157" s="628"/>
      <c r="F157" s="629"/>
      <c r="G157" s="628"/>
      <c r="H157" s="630"/>
      <c r="I157" s="630"/>
    </row>
    <row r="158" spans="1:9" ht="15.75" x14ac:dyDescent="0.25">
      <c r="A158" s="626"/>
      <c r="B158" s="626"/>
      <c r="C158" s="626"/>
      <c r="D158" s="627"/>
      <c r="E158" s="628"/>
      <c r="F158" s="629"/>
      <c r="G158" s="628"/>
      <c r="H158" s="630"/>
      <c r="I158" s="630"/>
    </row>
    <row r="159" spans="1:9" s="4" customFormat="1" ht="15.75" thickBot="1" x14ac:dyDescent="0.3">
      <c r="A159" s="632"/>
      <c r="B159" s="633"/>
      <c r="C159" s="634"/>
      <c r="D159" s="635"/>
      <c r="E159" s="636"/>
      <c r="F159" s="637"/>
      <c r="G159" s="107"/>
      <c r="H159" s="638"/>
      <c r="I159" s="36" t="s">
        <v>727</v>
      </c>
    </row>
    <row r="160" spans="1:9" s="4" customFormat="1" x14ac:dyDescent="0.25">
      <c r="A160" s="553" t="s">
        <v>1</v>
      </c>
      <c r="B160" s="554" t="s">
        <v>2</v>
      </c>
      <c r="C160" s="379"/>
      <c r="D160" s="556"/>
      <c r="E160" s="25" t="s">
        <v>3</v>
      </c>
      <c r="F160" s="16" t="s">
        <v>4</v>
      </c>
      <c r="G160" s="16" t="s">
        <v>5</v>
      </c>
      <c r="H160" s="492" t="s">
        <v>47</v>
      </c>
      <c r="I160" s="493" t="s">
        <v>47</v>
      </c>
    </row>
    <row r="161" spans="1:9" s="4" customFormat="1" x14ac:dyDescent="0.25">
      <c r="A161" s="557" t="s">
        <v>6</v>
      </c>
      <c r="B161" s="558" t="s">
        <v>7</v>
      </c>
      <c r="C161" s="384" t="s">
        <v>622</v>
      </c>
      <c r="D161" s="560" t="s">
        <v>8</v>
      </c>
      <c r="E161" s="27" t="s">
        <v>9</v>
      </c>
      <c r="F161" s="18" t="s">
        <v>10</v>
      </c>
      <c r="G161" s="18" t="s">
        <v>702</v>
      </c>
      <c r="H161" s="497" t="s">
        <v>48</v>
      </c>
      <c r="I161" s="498" t="s">
        <v>48</v>
      </c>
    </row>
    <row r="162" spans="1:9" s="4" customFormat="1" ht="15.75" thickBot="1" x14ac:dyDescent="0.3">
      <c r="A162" s="561" t="s">
        <v>13</v>
      </c>
      <c r="B162" s="562" t="s">
        <v>14</v>
      </c>
      <c r="C162" s="389"/>
      <c r="D162" s="564"/>
      <c r="E162" s="29" t="s">
        <v>275</v>
      </c>
      <c r="F162" s="21" t="s">
        <v>275</v>
      </c>
      <c r="G162" s="18" t="s">
        <v>626</v>
      </c>
      <c r="H162" s="502" t="s">
        <v>11</v>
      </c>
      <c r="I162" s="503" t="s">
        <v>12</v>
      </c>
    </row>
    <row r="163" spans="1:9" s="4" customFormat="1" ht="16.5" customHeight="1" x14ac:dyDescent="0.25">
      <c r="A163" s="1328" t="s">
        <v>37</v>
      </c>
      <c r="B163" s="1329"/>
      <c r="C163" s="1330"/>
      <c r="D163" s="639"/>
      <c r="E163" s="640"/>
      <c r="F163" s="30"/>
      <c r="G163" s="102"/>
      <c r="H163" s="30"/>
      <c r="I163" s="23"/>
    </row>
    <row r="164" spans="1:9" s="4" customFormat="1" ht="15.75" x14ac:dyDescent="0.25">
      <c r="A164" s="641" t="s">
        <v>352</v>
      </c>
      <c r="B164" s="642" t="s">
        <v>557</v>
      </c>
      <c r="C164" s="643"/>
      <c r="D164" s="644"/>
      <c r="E164" s="104">
        <f>SUM(E166:E167)</f>
        <v>1500</v>
      </c>
      <c r="F164" s="1103">
        <f>SUM(F166:F167)</f>
        <v>1414.9</v>
      </c>
      <c r="G164" s="315">
        <f>SUM(G166:G167)</f>
        <v>0</v>
      </c>
      <c r="H164" s="283">
        <f>G164/E164*100</f>
        <v>0</v>
      </c>
      <c r="I164" s="284">
        <f>G164/F164*100</f>
        <v>0</v>
      </c>
    </row>
    <row r="165" spans="1:9" s="4" customFormat="1" x14ac:dyDescent="0.25">
      <c r="A165" s="641"/>
      <c r="B165" s="642"/>
      <c r="C165" s="73" t="s">
        <v>277</v>
      </c>
      <c r="D165" s="73"/>
      <c r="E165" s="104"/>
      <c r="F165" s="1103"/>
      <c r="G165" s="315"/>
      <c r="H165" s="283"/>
      <c r="I165" s="284"/>
    </row>
    <row r="166" spans="1:9" s="4" customFormat="1" ht="25.5" x14ac:dyDescent="0.25">
      <c r="A166" s="645"/>
      <c r="B166" s="646"/>
      <c r="C166" s="647" t="s">
        <v>703</v>
      </c>
      <c r="D166" s="648" t="s">
        <v>53</v>
      </c>
      <c r="E166" s="105">
        <v>800</v>
      </c>
      <c r="F166" s="1049">
        <v>788</v>
      </c>
      <c r="G166" s="255">
        <v>0</v>
      </c>
      <c r="H166" s="62">
        <f t="shared" ref="H166:H167" si="10">G166/E166*100</f>
        <v>0</v>
      </c>
      <c r="I166" s="63">
        <f t="shared" ref="I166:I169" si="11">G166/F166*100</f>
        <v>0</v>
      </c>
    </row>
    <row r="167" spans="1:9" s="4" customFormat="1" ht="25.5" x14ac:dyDescent="0.25">
      <c r="A167" s="645"/>
      <c r="B167" s="646"/>
      <c r="C167" s="647" t="s">
        <v>704</v>
      </c>
      <c r="D167" s="648" t="s">
        <v>53</v>
      </c>
      <c r="E167" s="105">
        <v>700</v>
      </c>
      <c r="F167" s="1049">
        <v>626.9</v>
      </c>
      <c r="G167" s="255">
        <v>0</v>
      </c>
      <c r="H167" s="62">
        <f t="shared" si="10"/>
        <v>0</v>
      </c>
      <c r="I167" s="63">
        <f t="shared" si="11"/>
        <v>0</v>
      </c>
    </row>
    <row r="168" spans="1:9" s="4" customFormat="1" x14ac:dyDescent="0.25">
      <c r="A168" s="1274" t="s">
        <v>600</v>
      </c>
      <c r="B168" s="650" t="s">
        <v>565</v>
      </c>
      <c r="C168" s="649"/>
      <c r="D168" s="648"/>
      <c r="E168" s="104">
        <v>0</v>
      </c>
      <c r="F168" s="1103">
        <f>F169</f>
        <v>5000</v>
      </c>
      <c r="G168" s="315">
        <v>0</v>
      </c>
      <c r="H168" s="283">
        <v>0</v>
      </c>
      <c r="I168" s="284">
        <f t="shared" si="11"/>
        <v>0</v>
      </c>
    </row>
    <row r="169" spans="1:9" s="4" customFormat="1" ht="15.75" x14ac:dyDescent="0.25">
      <c r="A169" s="645"/>
      <c r="B169" s="651"/>
      <c r="C169" s="647" t="s">
        <v>744</v>
      </c>
      <c r="D169" s="72" t="s">
        <v>154</v>
      </c>
      <c r="E169" s="105">
        <v>0</v>
      </c>
      <c r="F169" s="1049">
        <v>5000</v>
      </c>
      <c r="G169" s="255">
        <v>0</v>
      </c>
      <c r="H169" s="62">
        <v>0</v>
      </c>
      <c r="I169" s="63">
        <f t="shared" si="11"/>
        <v>0</v>
      </c>
    </row>
    <row r="170" spans="1:9" s="4" customFormat="1" x14ac:dyDescent="0.25">
      <c r="A170" s="506" t="s">
        <v>49</v>
      </c>
      <c r="B170" s="1331" t="s">
        <v>568</v>
      </c>
      <c r="C170" s="1332"/>
      <c r="D170" s="652"/>
      <c r="E170" s="275">
        <f>SUM(E171:E215)</f>
        <v>4744</v>
      </c>
      <c r="F170" s="1105">
        <f>SUM(F171:F208)</f>
        <v>21599.4</v>
      </c>
      <c r="G170" s="275">
        <f>SUM(G171:G215)</f>
        <v>16099</v>
      </c>
      <c r="H170" s="283">
        <f>G170/E170*100</f>
        <v>339.35497470489037</v>
      </c>
      <c r="I170" s="284">
        <f>G170/F170*100</f>
        <v>74.534477809568784</v>
      </c>
    </row>
    <row r="171" spans="1:9" s="4" customFormat="1" x14ac:dyDescent="0.25">
      <c r="A171" s="653"/>
      <c r="B171" s="256"/>
      <c r="C171" s="256" t="s">
        <v>402</v>
      </c>
      <c r="D171" s="72" t="s">
        <v>53</v>
      </c>
      <c r="E171" s="228">
        <v>61</v>
      </c>
      <c r="F171" s="229">
        <v>61</v>
      </c>
      <c r="G171" s="227">
        <v>61</v>
      </c>
      <c r="H171" s="62">
        <f t="shared" ref="H171:H188" si="12">G171/E171*100</f>
        <v>100</v>
      </c>
      <c r="I171" s="63">
        <f t="shared" ref="I171:I208" si="13">G171/F171*100</f>
        <v>100</v>
      </c>
    </row>
    <row r="172" spans="1:9" s="4" customFormat="1" x14ac:dyDescent="0.25">
      <c r="A172" s="512"/>
      <c r="B172" s="256"/>
      <c r="C172" s="256" t="s">
        <v>431</v>
      </c>
      <c r="D172" s="72" t="s">
        <v>53</v>
      </c>
      <c r="E172" s="228">
        <v>230</v>
      </c>
      <c r="F172" s="229">
        <v>230</v>
      </c>
      <c r="G172" s="227">
        <v>230</v>
      </c>
      <c r="H172" s="62">
        <f t="shared" si="12"/>
        <v>100</v>
      </c>
      <c r="I172" s="63">
        <f t="shared" si="13"/>
        <v>100</v>
      </c>
    </row>
    <row r="173" spans="1:9" s="4" customFormat="1" x14ac:dyDescent="0.25">
      <c r="A173" s="512"/>
      <c r="B173" s="256"/>
      <c r="C173" s="647" t="s">
        <v>403</v>
      </c>
      <c r="D173" s="235" t="s">
        <v>53</v>
      </c>
      <c r="E173" s="228">
        <v>125</v>
      </c>
      <c r="F173" s="229">
        <v>125</v>
      </c>
      <c r="G173" s="227">
        <v>125</v>
      </c>
      <c r="H173" s="62">
        <f t="shared" si="12"/>
        <v>100</v>
      </c>
      <c r="I173" s="63">
        <f t="shared" si="13"/>
        <v>100</v>
      </c>
    </row>
    <row r="174" spans="1:9" s="4" customFormat="1" x14ac:dyDescent="0.25">
      <c r="A174" s="512"/>
      <c r="B174" s="256"/>
      <c r="C174" s="647" t="s">
        <v>410</v>
      </c>
      <c r="D174" s="256" t="s">
        <v>53</v>
      </c>
      <c r="E174" s="228">
        <v>700</v>
      </c>
      <c r="F174" s="229">
        <v>0</v>
      </c>
      <c r="G174" s="227">
        <v>0</v>
      </c>
      <c r="H174" s="62">
        <f t="shared" si="12"/>
        <v>0</v>
      </c>
      <c r="I174" s="63">
        <v>0</v>
      </c>
    </row>
    <row r="175" spans="1:9" s="4" customFormat="1" x14ac:dyDescent="0.25">
      <c r="A175" s="512"/>
      <c r="B175" s="256"/>
      <c r="C175" s="654" t="s">
        <v>432</v>
      </c>
      <c r="D175" s="257" t="s">
        <v>53</v>
      </c>
      <c r="E175" s="258">
        <v>0</v>
      </c>
      <c r="F175" s="1043">
        <v>730</v>
      </c>
      <c r="G175" s="258">
        <v>730</v>
      </c>
      <c r="H175" s="62">
        <v>0</v>
      </c>
      <c r="I175" s="63">
        <f t="shared" si="13"/>
        <v>100</v>
      </c>
    </row>
    <row r="176" spans="1:9" s="4" customFormat="1" x14ac:dyDescent="0.25">
      <c r="A176" s="512"/>
      <c r="B176" s="256"/>
      <c r="C176" s="647" t="s">
        <v>433</v>
      </c>
      <c r="D176" s="256" t="s">
        <v>53</v>
      </c>
      <c r="E176" s="228">
        <v>0</v>
      </c>
      <c r="F176" s="229">
        <v>1515</v>
      </c>
      <c r="G176" s="228">
        <v>1515</v>
      </c>
      <c r="H176" s="532">
        <v>0</v>
      </c>
      <c r="I176" s="533">
        <f t="shared" si="13"/>
        <v>100</v>
      </c>
    </row>
    <row r="177" spans="1:9" s="4" customFormat="1" x14ac:dyDescent="0.25">
      <c r="A177" s="512"/>
      <c r="B177" s="256"/>
      <c r="C177" s="647" t="s">
        <v>583</v>
      </c>
      <c r="D177" s="256" t="s">
        <v>53</v>
      </c>
      <c r="E177" s="228">
        <v>0</v>
      </c>
      <c r="F177" s="229">
        <v>370</v>
      </c>
      <c r="G177" s="227">
        <v>370</v>
      </c>
      <c r="H177" s="62">
        <v>0</v>
      </c>
      <c r="I177" s="63">
        <f t="shared" si="13"/>
        <v>100</v>
      </c>
    </row>
    <row r="178" spans="1:9" s="4" customFormat="1" x14ac:dyDescent="0.25">
      <c r="A178" s="512"/>
      <c r="B178" s="256"/>
      <c r="C178" s="647" t="s">
        <v>584</v>
      </c>
      <c r="D178" s="256" t="s">
        <v>53</v>
      </c>
      <c r="E178" s="228">
        <v>0</v>
      </c>
      <c r="F178" s="229">
        <v>1694</v>
      </c>
      <c r="G178" s="227">
        <v>0</v>
      </c>
      <c r="H178" s="62">
        <v>0</v>
      </c>
      <c r="I178" s="63">
        <f t="shared" si="13"/>
        <v>0</v>
      </c>
    </row>
    <row r="179" spans="1:9" s="4" customFormat="1" x14ac:dyDescent="0.25">
      <c r="A179" s="512"/>
      <c r="B179" s="256"/>
      <c r="C179" s="647" t="s">
        <v>633</v>
      </c>
      <c r="D179" s="256" t="s">
        <v>53</v>
      </c>
      <c r="E179" s="228">
        <v>0</v>
      </c>
      <c r="F179" s="229">
        <v>106.8</v>
      </c>
      <c r="G179" s="227">
        <v>0</v>
      </c>
      <c r="H179" s="62">
        <v>0</v>
      </c>
      <c r="I179" s="63">
        <f t="shared" si="13"/>
        <v>0</v>
      </c>
    </row>
    <row r="180" spans="1:9" s="4" customFormat="1" x14ac:dyDescent="0.25">
      <c r="A180" s="512"/>
      <c r="B180" s="256"/>
      <c r="C180" s="647" t="s">
        <v>634</v>
      </c>
      <c r="D180" s="256" t="s">
        <v>53</v>
      </c>
      <c r="E180" s="228">
        <v>0</v>
      </c>
      <c r="F180" s="229">
        <v>107.7</v>
      </c>
      <c r="G180" s="227">
        <v>0</v>
      </c>
      <c r="H180" s="62">
        <v>0</v>
      </c>
      <c r="I180" s="63">
        <f t="shared" si="13"/>
        <v>0</v>
      </c>
    </row>
    <row r="181" spans="1:9" s="4" customFormat="1" x14ac:dyDescent="0.25">
      <c r="A181" s="512"/>
      <c r="B181" s="256"/>
      <c r="C181" s="647" t="s">
        <v>635</v>
      </c>
      <c r="D181" s="256" t="s">
        <v>53</v>
      </c>
      <c r="E181" s="228">
        <v>0</v>
      </c>
      <c r="F181" s="229">
        <v>107.7</v>
      </c>
      <c r="G181" s="227">
        <v>0</v>
      </c>
      <c r="H181" s="62">
        <v>0</v>
      </c>
      <c r="I181" s="63">
        <f t="shared" si="13"/>
        <v>0</v>
      </c>
    </row>
    <row r="182" spans="1:9" s="4" customFormat="1" x14ac:dyDescent="0.25">
      <c r="A182" s="512"/>
      <c r="B182" s="256"/>
      <c r="C182" s="647" t="s">
        <v>404</v>
      </c>
      <c r="D182" s="235" t="s">
        <v>91</v>
      </c>
      <c r="E182" s="228">
        <v>700</v>
      </c>
      <c r="F182" s="229">
        <v>0</v>
      </c>
      <c r="G182" s="227">
        <v>0</v>
      </c>
      <c r="H182" s="62">
        <f t="shared" si="12"/>
        <v>0</v>
      </c>
      <c r="I182" s="63">
        <v>0</v>
      </c>
    </row>
    <row r="183" spans="1:9" s="4" customFormat="1" x14ac:dyDescent="0.25">
      <c r="A183" s="512"/>
      <c r="B183" s="256"/>
      <c r="C183" s="647" t="s">
        <v>405</v>
      </c>
      <c r="D183" s="235" t="s">
        <v>91</v>
      </c>
      <c r="E183" s="228">
        <v>1068</v>
      </c>
      <c r="F183" s="229">
        <v>1068</v>
      </c>
      <c r="G183" s="227">
        <v>1068</v>
      </c>
      <c r="H183" s="62">
        <f t="shared" si="12"/>
        <v>100</v>
      </c>
      <c r="I183" s="63">
        <f t="shared" si="13"/>
        <v>100</v>
      </c>
    </row>
    <row r="184" spans="1:9" s="4" customFormat="1" x14ac:dyDescent="0.25">
      <c r="A184" s="512"/>
      <c r="B184" s="256"/>
      <c r="C184" s="647" t="s">
        <v>406</v>
      </c>
      <c r="D184" s="235" t="s">
        <v>91</v>
      </c>
      <c r="E184" s="228">
        <v>700</v>
      </c>
      <c r="F184" s="229">
        <v>700</v>
      </c>
      <c r="G184" s="227">
        <v>700</v>
      </c>
      <c r="H184" s="62">
        <f t="shared" si="12"/>
        <v>100</v>
      </c>
      <c r="I184" s="63">
        <f t="shared" si="13"/>
        <v>100</v>
      </c>
    </row>
    <row r="185" spans="1:9" s="4" customFormat="1" x14ac:dyDescent="0.25">
      <c r="A185" s="512"/>
      <c r="B185" s="256"/>
      <c r="C185" s="647" t="s">
        <v>407</v>
      </c>
      <c r="D185" s="235" t="s">
        <v>91</v>
      </c>
      <c r="E185" s="228">
        <v>400</v>
      </c>
      <c r="F185" s="229">
        <v>400</v>
      </c>
      <c r="G185" s="227">
        <v>400</v>
      </c>
      <c r="H185" s="62">
        <f t="shared" si="12"/>
        <v>100</v>
      </c>
      <c r="I185" s="63">
        <f t="shared" si="13"/>
        <v>100</v>
      </c>
    </row>
    <row r="186" spans="1:9" s="4" customFormat="1" x14ac:dyDescent="0.25">
      <c r="A186" s="512"/>
      <c r="B186" s="256"/>
      <c r="C186" s="647" t="s">
        <v>408</v>
      </c>
      <c r="D186" s="235" t="s">
        <v>91</v>
      </c>
      <c r="E186" s="228">
        <v>120</v>
      </c>
      <c r="F186" s="229">
        <v>120</v>
      </c>
      <c r="G186" s="227">
        <v>120</v>
      </c>
      <c r="H186" s="62">
        <f t="shared" si="12"/>
        <v>100</v>
      </c>
      <c r="I186" s="63">
        <f t="shared" si="13"/>
        <v>100</v>
      </c>
    </row>
    <row r="187" spans="1:9" s="4" customFormat="1" x14ac:dyDescent="0.25">
      <c r="A187" s="512"/>
      <c r="B187" s="256"/>
      <c r="C187" s="647" t="s">
        <v>409</v>
      </c>
      <c r="D187" s="235" t="s">
        <v>91</v>
      </c>
      <c r="E187" s="228">
        <v>140</v>
      </c>
      <c r="F187" s="229">
        <v>140</v>
      </c>
      <c r="G187" s="227">
        <v>140</v>
      </c>
      <c r="H187" s="62">
        <f t="shared" si="12"/>
        <v>100</v>
      </c>
      <c r="I187" s="63">
        <f t="shared" si="13"/>
        <v>100</v>
      </c>
    </row>
    <row r="188" spans="1:9" s="4" customFormat="1" x14ac:dyDescent="0.25">
      <c r="A188" s="509"/>
      <c r="B188" s="235"/>
      <c r="C188" s="647" t="s">
        <v>411</v>
      </c>
      <c r="D188" s="256" t="s">
        <v>91</v>
      </c>
      <c r="E188" s="228">
        <v>500</v>
      </c>
      <c r="F188" s="229">
        <v>0</v>
      </c>
      <c r="G188" s="228">
        <v>0</v>
      </c>
      <c r="H188" s="532">
        <f t="shared" si="12"/>
        <v>0</v>
      </c>
      <c r="I188" s="533">
        <v>0</v>
      </c>
    </row>
    <row r="189" spans="1:9" s="4" customFormat="1" x14ac:dyDescent="0.25">
      <c r="A189" s="509"/>
      <c r="B189" s="235"/>
      <c r="C189" s="647" t="s">
        <v>434</v>
      </c>
      <c r="D189" s="235" t="s">
        <v>91</v>
      </c>
      <c r="E189" s="228">
        <v>0</v>
      </c>
      <c r="F189" s="229">
        <v>1000</v>
      </c>
      <c r="G189" s="228">
        <v>1000</v>
      </c>
      <c r="H189" s="655">
        <v>0</v>
      </c>
      <c r="I189" s="533">
        <f t="shared" si="13"/>
        <v>100</v>
      </c>
    </row>
    <row r="190" spans="1:9" s="4" customFormat="1" x14ac:dyDescent="0.25">
      <c r="A190" s="509"/>
      <c r="B190" s="235"/>
      <c r="C190" s="647" t="s">
        <v>435</v>
      </c>
      <c r="D190" s="256" t="s">
        <v>91</v>
      </c>
      <c r="E190" s="177">
        <v>0</v>
      </c>
      <c r="F190" s="1035">
        <v>100</v>
      </c>
      <c r="G190" s="177">
        <v>100</v>
      </c>
      <c r="H190" s="532">
        <v>0</v>
      </c>
      <c r="I190" s="533">
        <f t="shared" si="13"/>
        <v>100</v>
      </c>
    </row>
    <row r="191" spans="1:9" s="4" customFormat="1" x14ac:dyDescent="0.25">
      <c r="A191" s="512"/>
      <c r="B191" s="256"/>
      <c r="C191" s="1106" t="s">
        <v>585</v>
      </c>
      <c r="D191" s="429" t="s">
        <v>91</v>
      </c>
      <c r="E191" s="688">
        <v>0</v>
      </c>
      <c r="F191" s="1044">
        <v>3000</v>
      </c>
      <c r="G191" s="688">
        <v>0</v>
      </c>
      <c r="H191" s="685">
        <v>0</v>
      </c>
      <c r="I191" s="63">
        <f t="shared" si="13"/>
        <v>0</v>
      </c>
    </row>
    <row r="192" spans="1:9" s="4" customFormat="1" x14ac:dyDescent="0.25">
      <c r="A192" s="512"/>
      <c r="B192" s="256"/>
      <c r="C192" s="1106" t="s">
        <v>636</v>
      </c>
      <c r="D192" s="429" t="s">
        <v>91</v>
      </c>
      <c r="E192" s="688">
        <v>0</v>
      </c>
      <c r="F192" s="1044">
        <v>104.1</v>
      </c>
      <c r="G192" s="688">
        <v>0</v>
      </c>
      <c r="H192" s="685">
        <v>0</v>
      </c>
      <c r="I192" s="63">
        <f t="shared" si="13"/>
        <v>0</v>
      </c>
    </row>
    <row r="193" spans="1:9" s="4" customFormat="1" x14ac:dyDescent="0.25">
      <c r="A193" s="512"/>
      <c r="B193" s="256"/>
      <c r="C193" s="1106" t="s">
        <v>637</v>
      </c>
      <c r="D193" s="429" t="s">
        <v>91</v>
      </c>
      <c r="E193" s="688">
        <v>0</v>
      </c>
      <c r="F193" s="1044">
        <v>289.2</v>
      </c>
      <c r="G193" s="688">
        <v>289</v>
      </c>
      <c r="H193" s="685">
        <v>0</v>
      </c>
      <c r="I193" s="63">
        <f t="shared" si="13"/>
        <v>99.930843706777324</v>
      </c>
    </row>
    <row r="194" spans="1:9" s="4" customFormat="1" x14ac:dyDescent="0.25">
      <c r="A194" s="512"/>
      <c r="B194" s="256"/>
      <c r="C194" s="1106" t="s">
        <v>638</v>
      </c>
      <c r="D194" s="429" t="s">
        <v>91</v>
      </c>
      <c r="E194" s="688">
        <v>0</v>
      </c>
      <c r="F194" s="1044">
        <v>140.4</v>
      </c>
      <c r="G194" s="688">
        <v>140</v>
      </c>
      <c r="H194" s="685">
        <v>0</v>
      </c>
      <c r="I194" s="63">
        <f t="shared" si="13"/>
        <v>99.715099715099711</v>
      </c>
    </row>
    <row r="195" spans="1:9" s="4" customFormat="1" x14ac:dyDescent="0.25">
      <c r="A195" s="512"/>
      <c r="B195" s="256"/>
      <c r="C195" s="1106" t="s">
        <v>639</v>
      </c>
      <c r="D195" s="429" t="s">
        <v>91</v>
      </c>
      <c r="E195" s="688">
        <v>0</v>
      </c>
      <c r="F195" s="1044">
        <v>950.6</v>
      </c>
      <c r="G195" s="688">
        <v>951</v>
      </c>
      <c r="H195" s="685">
        <v>0</v>
      </c>
      <c r="I195" s="63">
        <f t="shared" si="13"/>
        <v>100.04207868714496</v>
      </c>
    </row>
    <row r="196" spans="1:9" s="4" customFormat="1" x14ac:dyDescent="0.25">
      <c r="A196" s="512"/>
      <c r="B196" s="256"/>
      <c r="C196" s="1106" t="s">
        <v>640</v>
      </c>
      <c r="D196" s="429" t="s">
        <v>91</v>
      </c>
      <c r="E196" s="688">
        <v>0</v>
      </c>
      <c r="F196" s="1044">
        <v>573.6</v>
      </c>
      <c r="G196" s="688">
        <v>573</v>
      </c>
      <c r="H196" s="685">
        <v>0</v>
      </c>
      <c r="I196" s="63">
        <f t="shared" si="13"/>
        <v>99.895397489539747</v>
      </c>
    </row>
    <row r="197" spans="1:9" s="4" customFormat="1" x14ac:dyDescent="0.25">
      <c r="A197" s="512"/>
      <c r="B197" s="256"/>
      <c r="C197" s="1106" t="s">
        <v>641</v>
      </c>
      <c r="D197" s="429" t="s">
        <v>91</v>
      </c>
      <c r="E197" s="688">
        <v>0</v>
      </c>
      <c r="F197" s="1044">
        <v>385.7</v>
      </c>
      <c r="G197" s="688">
        <v>386</v>
      </c>
      <c r="H197" s="685">
        <v>0</v>
      </c>
      <c r="I197" s="63">
        <f t="shared" si="13"/>
        <v>100.07778065854292</v>
      </c>
    </row>
    <row r="198" spans="1:9" s="4" customFormat="1" x14ac:dyDescent="0.25">
      <c r="A198" s="512"/>
      <c r="B198" s="256"/>
      <c r="C198" s="1106" t="s">
        <v>642</v>
      </c>
      <c r="D198" s="429" t="s">
        <v>91</v>
      </c>
      <c r="E198" s="688">
        <v>0</v>
      </c>
      <c r="F198" s="1044">
        <v>551.79999999999995</v>
      </c>
      <c r="G198" s="688">
        <v>552</v>
      </c>
      <c r="H198" s="685">
        <v>0</v>
      </c>
      <c r="I198" s="63">
        <f t="shared" si="13"/>
        <v>100.03624501631026</v>
      </c>
    </row>
    <row r="199" spans="1:9" s="4" customFormat="1" x14ac:dyDescent="0.25">
      <c r="A199" s="512"/>
      <c r="B199" s="256"/>
      <c r="C199" s="1106" t="s">
        <v>643</v>
      </c>
      <c r="D199" s="429" t="s">
        <v>91</v>
      </c>
      <c r="E199" s="688">
        <v>0</v>
      </c>
      <c r="F199" s="1044">
        <v>602.6</v>
      </c>
      <c r="G199" s="688">
        <v>602</v>
      </c>
      <c r="H199" s="685">
        <v>0</v>
      </c>
      <c r="I199" s="63">
        <f t="shared" si="13"/>
        <v>99.900431463657483</v>
      </c>
    </row>
    <row r="200" spans="1:9" s="4" customFormat="1" x14ac:dyDescent="0.25">
      <c r="A200" s="512"/>
      <c r="B200" s="256"/>
      <c r="C200" s="1106" t="s">
        <v>644</v>
      </c>
      <c r="D200" s="429" t="s">
        <v>91</v>
      </c>
      <c r="E200" s="688">
        <v>0</v>
      </c>
      <c r="F200" s="1044">
        <v>427.2</v>
      </c>
      <c r="G200" s="688">
        <v>427</v>
      </c>
      <c r="H200" s="685">
        <v>0</v>
      </c>
      <c r="I200" s="63">
        <f t="shared" si="13"/>
        <v>99.953183520599254</v>
      </c>
    </row>
    <row r="201" spans="1:9" s="4" customFormat="1" x14ac:dyDescent="0.25">
      <c r="A201" s="512"/>
      <c r="B201" s="256"/>
      <c r="C201" s="1106" t="s">
        <v>645</v>
      </c>
      <c r="D201" s="429" t="s">
        <v>91</v>
      </c>
      <c r="E201" s="688">
        <v>0</v>
      </c>
      <c r="F201" s="1044">
        <v>427.2</v>
      </c>
      <c r="G201" s="688">
        <v>427</v>
      </c>
      <c r="H201" s="685">
        <v>0</v>
      </c>
      <c r="I201" s="63">
        <f t="shared" si="13"/>
        <v>99.953183520599254</v>
      </c>
    </row>
    <row r="202" spans="1:9" s="4" customFormat="1" x14ac:dyDescent="0.25">
      <c r="A202" s="512"/>
      <c r="B202" s="256"/>
      <c r="C202" s="1106" t="s">
        <v>646</v>
      </c>
      <c r="D202" s="429" t="s">
        <v>91</v>
      </c>
      <c r="E202" s="177">
        <v>0</v>
      </c>
      <c r="F202" s="1035">
        <v>141.6</v>
      </c>
      <c r="G202" s="177">
        <v>142</v>
      </c>
      <c r="H202" s="532">
        <v>0</v>
      </c>
      <c r="I202" s="533">
        <f t="shared" si="13"/>
        <v>100.28248587570623</v>
      </c>
    </row>
    <row r="203" spans="1:9" s="4" customFormat="1" x14ac:dyDescent="0.25">
      <c r="A203" s="512"/>
      <c r="B203" s="256"/>
      <c r="C203" s="1106" t="s">
        <v>647</v>
      </c>
      <c r="D203" s="429" t="s">
        <v>91</v>
      </c>
      <c r="E203" s="177">
        <v>0</v>
      </c>
      <c r="F203" s="1035">
        <v>865.2</v>
      </c>
      <c r="G203" s="177">
        <v>865</v>
      </c>
      <c r="H203" s="532">
        <v>0</v>
      </c>
      <c r="I203" s="533">
        <f t="shared" si="13"/>
        <v>99.976883957466484</v>
      </c>
    </row>
    <row r="204" spans="1:9" s="4" customFormat="1" x14ac:dyDescent="0.25">
      <c r="A204" s="512"/>
      <c r="B204" s="256"/>
      <c r="C204" s="1106" t="s">
        <v>648</v>
      </c>
      <c r="D204" s="429" t="s">
        <v>91</v>
      </c>
      <c r="E204" s="177">
        <v>0</v>
      </c>
      <c r="F204" s="1035">
        <v>839.8</v>
      </c>
      <c r="G204" s="177">
        <v>840</v>
      </c>
      <c r="H204" s="532">
        <v>0</v>
      </c>
      <c r="I204" s="533">
        <f t="shared" si="13"/>
        <v>100.02381519409384</v>
      </c>
    </row>
    <row r="205" spans="1:9" s="4" customFormat="1" x14ac:dyDescent="0.25">
      <c r="A205" s="512"/>
      <c r="B205" s="256"/>
      <c r="C205" s="1106" t="s">
        <v>649</v>
      </c>
      <c r="D205" s="429" t="s">
        <v>91</v>
      </c>
      <c r="E205" s="177">
        <v>0</v>
      </c>
      <c r="F205" s="1035">
        <v>1008.6</v>
      </c>
      <c r="G205" s="177">
        <v>1009</v>
      </c>
      <c r="H205" s="532">
        <v>0</v>
      </c>
      <c r="I205" s="533">
        <f t="shared" si="13"/>
        <v>100.03965893317471</v>
      </c>
    </row>
    <row r="206" spans="1:9" s="4" customFormat="1" x14ac:dyDescent="0.25">
      <c r="A206" s="512"/>
      <c r="B206" s="256"/>
      <c r="C206" s="1106" t="s">
        <v>650</v>
      </c>
      <c r="D206" s="429" t="s">
        <v>91</v>
      </c>
      <c r="E206" s="177">
        <v>0</v>
      </c>
      <c r="F206" s="1035">
        <v>1450.8</v>
      </c>
      <c r="G206" s="177">
        <v>1451</v>
      </c>
      <c r="H206" s="532">
        <v>0</v>
      </c>
      <c r="I206" s="533">
        <f t="shared" si="13"/>
        <v>100.01378549765647</v>
      </c>
    </row>
    <row r="207" spans="1:9" s="4" customFormat="1" x14ac:dyDescent="0.25">
      <c r="A207" s="512"/>
      <c r="B207" s="256"/>
      <c r="C207" s="1106" t="s">
        <v>651</v>
      </c>
      <c r="D207" s="429" t="s">
        <v>91</v>
      </c>
      <c r="E207" s="177">
        <v>0</v>
      </c>
      <c r="F207" s="1035">
        <v>885.8</v>
      </c>
      <c r="G207" s="177">
        <v>886</v>
      </c>
      <c r="H207" s="532">
        <v>0</v>
      </c>
      <c r="I207" s="533">
        <f t="shared" si="13"/>
        <v>100.02257846014902</v>
      </c>
    </row>
    <row r="208" spans="1:9" s="4" customFormat="1" ht="15.75" thickBot="1" x14ac:dyDescent="0.3">
      <c r="A208" s="1107"/>
      <c r="B208" s="316"/>
      <c r="C208" s="656" t="s">
        <v>652</v>
      </c>
      <c r="D208" s="237" t="s">
        <v>91</v>
      </c>
      <c r="E208" s="317">
        <v>0</v>
      </c>
      <c r="F208" s="448">
        <v>380</v>
      </c>
      <c r="G208" s="317">
        <v>0</v>
      </c>
      <c r="H208" s="657">
        <v>0</v>
      </c>
      <c r="I208" s="658">
        <f t="shared" si="13"/>
        <v>0</v>
      </c>
    </row>
    <row r="209" spans="1:10" s="4" customFormat="1" x14ac:dyDescent="0.25">
      <c r="A209" s="541"/>
      <c r="B209" s="236"/>
      <c r="C209" s="659"/>
      <c r="D209" s="236"/>
      <c r="E209" s="262"/>
      <c r="F209" s="543"/>
      <c r="G209" s="262"/>
      <c r="H209" s="544"/>
      <c r="I209" s="544"/>
    </row>
    <row r="210" spans="1:10" s="4" customFormat="1" x14ac:dyDescent="0.25">
      <c r="A210" s="541"/>
      <c r="B210" s="236"/>
      <c r="C210" s="659"/>
      <c r="D210" s="236"/>
      <c r="E210" s="262"/>
      <c r="F210" s="543"/>
      <c r="G210" s="262"/>
      <c r="H210" s="544"/>
      <c r="I210" s="544"/>
    </row>
    <row r="211" spans="1:10" s="4" customFormat="1" ht="15" customHeight="1" thickBot="1" x14ac:dyDescent="0.3">
      <c r="A211" s="632"/>
      <c r="B211" s="633"/>
      <c r="C211" s="634"/>
      <c r="D211" s="635"/>
      <c r="E211" s="636"/>
      <c r="F211" s="637"/>
      <c r="G211" s="107"/>
      <c r="H211" s="638"/>
      <c r="I211" s="36" t="s">
        <v>728</v>
      </c>
    </row>
    <row r="212" spans="1:10" s="4" customFormat="1" ht="15" customHeight="1" x14ac:dyDescent="0.25">
      <c r="A212" s="553" t="s">
        <v>1</v>
      </c>
      <c r="B212" s="554" t="s">
        <v>2</v>
      </c>
      <c r="C212" s="379"/>
      <c r="D212" s="556"/>
      <c r="E212" s="25" t="s">
        <v>3</v>
      </c>
      <c r="F212" s="16" t="s">
        <v>4</v>
      </c>
      <c r="G212" s="16" t="s">
        <v>5</v>
      </c>
      <c r="H212" s="492" t="s">
        <v>47</v>
      </c>
      <c r="I212" s="493" t="s">
        <v>47</v>
      </c>
    </row>
    <row r="213" spans="1:10" s="4" customFormat="1" ht="15" customHeight="1" x14ac:dyDescent="0.25">
      <c r="A213" s="557" t="s">
        <v>6</v>
      </c>
      <c r="B213" s="558" t="s">
        <v>7</v>
      </c>
      <c r="C213" s="384" t="s">
        <v>622</v>
      </c>
      <c r="D213" s="560" t="s">
        <v>8</v>
      </c>
      <c r="E213" s="27" t="s">
        <v>9</v>
      </c>
      <c r="F213" s="601" t="s">
        <v>10</v>
      </c>
      <c r="G213" s="18" t="s">
        <v>702</v>
      </c>
      <c r="H213" s="602" t="s">
        <v>48</v>
      </c>
      <c r="I213" s="498" t="s">
        <v>48</v>
      </c>
    </row>
    <row r="214" spans="1:10" s="4" customFormat="1" ht="15" customHeight="1" thickBot="1" x14ac:dyDescent="0.3">
      <c r="A214" s="561" t="s">
        <v>13</v>
      </c>
      <c r="B214" s="562" t="s">
        <v>14</v>
      </c>
      <c r="C214" s="389"/>
      <c r="D214" s="564"/>
      <c r="E214" s="29" t="s">
        <v>275</v>
      </c>
      <c r="F214" s="21" t="s">
        <v>275</v>
      </c>
      <c r="G214" s="18" t="s">
        <v>626</v>
      </c>
      <c r="H214" s="502" t="s">
        <v>11</v>
      </c>
      <c r="I214" s="503" t="s">
        <v>12</v>
      </c>
    </row>
    <row r="215" spans="1:10" s="4" customFormat="1" ht="16.5" customHeight="1" x14ac:dyDescent="0.25">
      <c r="A215" s="1328" t="s">
        <v>37</v>
      </c>
      <c r="B215" s="1329"/>
      <c r="C215" s="1329"/>
      <c r="D215" s="660"/>
      <c r="E215" s="661"/>
      <c r="F215" s="35"/>
      <c r="G215" s="265"/>
      <c r="H215" s="35"/>
      <c r="I215" s="662"/>
    </row>
    <row r="216" spans="1:10" s="4" customFormat="1" ht="13.5" customHeight="1" x14ac:dyDescent="0.25">
      <c r="A216" s="419" t="s">
        <v>49</v>
      </c>
      <c r="B216" s="1333" t="s">
        <v>125</v>
      </c>
      <c r="C216" s="1334"/>
      <c r="D216" s="1332"/>
      <c r="E216" s="325">
        <f>SUM(E217:E277)</f>
        <v>194407</v>
      </c>
      <c r="F216" s="1108">
        <f>SUM(F217:F310)</f>
        <v>282073.59999999998</v>
      </c>
      <c r="G216" s="1108">
        <f>SUM(G217:G310)</f>
        <v>282074</v>
      </c>
      <c r="H216" s="283">
        <f>G216/E216*100</f>
        <v>145.0945696399821</v>
      </c>
      <c r="I216" s="284">
        <f>G216/F216*100</f>
        <v>100.00014180696101</v>
      </c>
    </row>
    <row r="217" spans="1:10" s="4" customFormat="1" ht="15" customHeight="1" x14ac:dyDescent="0.25">
      <c r="A217" s="663"/>
      <c r="B217" s="664"/>
      <c r="C217" s="665" t="s">
        <v>436</v>
      </c>
      <c r="D217" s="235" t="s">
        <v>423</v>
      </c>
      <c r="E217" s="228">
        <v>11457</v>
      </c>
      <c r="F217" s="229">
        <v>12471.7</v>
      </c>
      <c r="G217" s="228">
        <v>12472</v>
      </c>
      <c r="H217" s="62">
        <f t="shared" ref="H217:H237" si="14">G217/E217*100</f>
        <v>108.85921270838787</v>
      </c>
      <c r="I217" s="63">
        <f t="shared" ref="I217:I310" si="15">G217/F217*100</f>
        <v>100.00240544592958</v>
      </c>
    </row>
    <row r="218" spans="1:10" s="4" customFormat="1" ht="15" customHeight="1" x14ac:dyDescent="0.25">
      <c r="A218" s="609"/>
      <c r="B218" s="666"/>
      <c r="C218" s="665" t="s">
        <v>437</v>
      </c>
      <c r="D218" s="235" t="s">
        <v>423</v>
      </c>
      <c r="E218" s="228">
        <v>11500</v>
      </c>
      <c r="F218" s="229">
        <v>0</v>
      </c>
      <c r="G218" s="228">
        <v>0</v>
      </c>
      <c r="H218" s="62">
        <f t="shared" si="14"/>
        <v>0</v>
      </c>
      <c r="I218" s="63">
        <v>0</v>
      </c>
    </row>
    <row r="219" spans="1:10" s="4" customFormat="1" ht="15" customHeight="1" x14ac:dyDescent="0.25">
      <c r="A219" s="609"/>
      <c r="B219" s="666"/>
      <c r="C219" s="665" t="s">
        <v>438</v>
      </c>
      <c r="D219" s="235" t="s">
        <v>423</v>
      </c>
      <c r="E219" s="228">
        <v>1100</v>
      </c>
      <c r="F219" s="229">
        <v>3035</v>
      </c>
      <c r="G219" s="228">
        <v>3035</v>
      </c>
      <c r="H219" s="62">
        <f t="shared" si="14"/>
        <v>275.90909090909093</v>
      </c>
      <c r="I219" s="63">
        <f t="shared" si="15"/>
        <v>100</v>
      </c>
      <c r="J219" s="87"/>
    </row>
    <row r="220" spans="1:10" s="4" customFormat="1" ht="15" customHeight="1" x14ac:dyDescent="0.25">
      <c r="A220" s="609"/>
      <c r="B220" s="666"/>
      <c r="C220" s="665" t="s">
        <v>439</v>
      </c>
      <c r="D220" s="235" t="s">
        <v>423</v>
      </c>
      <c r="E220" s="228">
        <v>2400</v>
      </c>
      <c r="F220" s="229">
        <v>2400</v>
      </c>
      <c r="G220" s="228">
        <v>2400</v>
      </c>
      <c r="H220" s="62">
        <f t="shared" si="14"/>
        <v>100</v>
      </c>
      <c r="I220" s="63">
        <f t="shared" si="15"/>
        <v>100</v>
      </c>
    </row>
    <row r="221" spans="1:10" s="4" customFormat="1" ht="15" customHeight="1" x14ac:dyDescent="0.25">
      <c r="A221" s="609"/>
      <c r="B221" s="666"/>
      <c r="C221" s="665" t="s">
        <v>440</v>
      </c>
      <c r="D221" s="235" t="s">
        <v>423</v>
      </c>
      <c r="E221" s="228">
        <v>1000</v>
      </c>
      <c r="F221" s="229">
        <v>941.7</v>
      </c>
      <c r="G221" s="228">
        <v>942</v>
      </c>
      <c r="H221" s="62">
        <f t="shared" si="14"/>
        <v>94.199999999999989</v>
      </c>
      <c r="I221" s="63">
        <f t="shared" si="15"/>
        <v>100.03185727938832</v>
      </c>
    </row>
    <row r="222" spans="1:10" s="4" customFormat="1" ht="15" customHeight="1" x14ac:dyDescent="0.25">
      <c r="A222" s="609"/>
      <c r="B222" s="666"/>
      <c r="C222" s="665" t="s">
        <v>412</v>
      </c>
      <c r="D222" s="235" t="s">
        <v>423</v>
      </c>
      <c r="E222" s="228">
        <v>45000</v>
      </c>
      <c r="F222" s="229">
        <v>57856.800000000003</v>
      </c>
      <c r="G222" s="228">
        <v>57857</v>
      </c>
      <c r="H222" s="62">
        <f t="shared" si="14"/>
        <v>128.57111111111109</v>
      </c>
      <c r="I222" s="63">
        <f t="shared" si="15"/>
        <v>100.00034568106082</v>
      </c>
    </row>
    <row r="223" spans="1:10" s="4" customFormat="1" ht="15" customHeight="1" x14ac:dyDescent="0.25">
      <c r="A223" s="609"/>
      <c r="B223" s="666"/>
      <c r="C223" s="665" t="s">
        <v>498</v>
      </c>
      <c r="D223" s="235" t="s">
        <v>423</v>
      </c>
      <c r="E223" s="228">
        <v>32000</v>
      </c>
      <c r="F223" s="229">
        <v>32975</v>
      </c>
      <c r="G223" s="228">
        <v>32975</v>
      </c>
      <c r="H223" s="62">
        <f t="shared" si="14"/>
        <v>103.046875</v>
      </c>
      <c r="I223" s="63">
        <f t="shared" si="15"/>
        <v>100</v>
      </c>
    </row>
    <row r="224" spans="1:10" s="4" customFormat="1" ht="15" customHeight="1" x14ac:dyDescent="0.25">
      <c r="A224" s="609"/>
      <c r="B224" s="666"/>
      <c r="C224" s="665" t="s">
        <v>413</v>
      </c>
      <c r="D224" s="235" t="s">
        <v>423</v>
      </c>
      <c r="E224" s="228">
        <v>4000</v>
      </c>
      <c r="F224" s="229">
        <v>4100</v>
      </c>
      <c r="G224" s="228">
        <v>4100</v>
      </c>
      <c r="H224" s="62">
        <f t="shared" si="14"/>
        <v>102.49999999999999</v>
      </c>
      <c r="I224" s="63">
        <f t="shared" si="15"/>
        <v>100</v>
      </c>
    </row>
    <row r="225" spans="1:9" s="4" customFormat="1" ht="15" customHeight="1" x14ac:dyDescent="0.25">
      <c r="A225" s="609"/>
      <c r="B225" s="666"/>
      <c r="C225" s="665" t="s">
        <v>495</v>
      </c>
      <c r="D225" s="235" t="s">
        <v>423</v>
      </c>
      <c r="E225" s="228">
        <v>12000</v>
      </c>
      <c r="F225" s="229">
        <v>12634.6</v>
      </c>
      <c r="G225" s="228">
        <v>12635</v>
      </c>
      <c r="H225" s="62">
        <f t="shared" si="14"/>
        <v>105.29166666666667</v>
      </c>
      <c r="I225" s="63">
        <f t="shared" si="15"/>
        <v>100.00316590948664</v>
      </c>
    </row>
    <row r="226" spans="1:9" s="4" customFormat="1" ht="15" customHeight="1" x14ac:dyDescent="0.25">
      <c r="A226" s="609"/>
      <c r="B226" s="666"/>
      <c r="C226" s="665" t="s">
        <v>441</v>
      </c>
      <c r="D226" s="235" t="s">
        <v>423</v>
      </c>
      <c r="E226" s="228">
        <v>17000</v>
      </c>
      <c r="F226" s="229">
        <v>19107.099999999999</v>
      </c>
      <c r="G226" s="228">
        <v>19107</v>
      </c>
      <c r="H226" s="62">
        <f t="shared" si="14"/>
        <v>112.39411764705882</v>
      </c>
      <c r="I226" s="63">
        <f t="shared" si="15"/>
        <v>99.999476634340127</v>
      </c>
    </row>
    <row r="227" spans="1:9" s="4" customFormat="1" ht="15" customHeight="1" x14ac:dyDescent="0.25">
      <c r="A227" s="609"/>
      <c r="B227" s="666"/>
      <c r="C227" s="667" t="s">
        <v>414</v>
      </c>
      <c r="D227" s="235" t="s">
        <v>423</v>
      </c>
      <c r="E227" s="228">
        <v>3500</v>
      </c>
      <c r="F227" s="229">
        <v>239.6</v>
      </c>
      <c r="G227" s="228">
        <v>239</v>
      </c>
      <c r="H227" s="62">
        <f t="shared" si="14"/>
        <v>6.8285714285714283</v>
      </c>
      <c r="I227" s="63">
        <f t="shared" si="15"/>
        <v>99.749582637729546</v>
      </c>
    </row>
    <row r="228" spans="1:9" s="4" customFormat="1" ht="15" customHeight="1" x14ac:dyDescent="0.25">
      <c r="A228" s="609"/>
      <c r="B228" s="666"/>
      <c r="C228" s="667" t="s">
        <v>746</v>
      </c>
      <c r="D228" s="235" t="s">
        <v>423</v>
      </c>
      <c r="E228" s="228">
        <v>3000</v>
      </c>
      <c r="F228" s="229">
        <v>2463.8000000000002</v>
      </c>
      <c r="G228" s="228">
        <v>2464</v>
      </c>
      <c r="H228" s="62">
        <f t="shared" si="14"/>
        <v>82.13333333333334</v>
      </c>
      <c r="I228" s="63">
        <f t="shared" si="15"/>
        <v>100.00811754200826</v>
      </c>
    </row>
    <row r="229" spans="1:9" s="4" customFormat="1" ht="15" customHeight="1" x14ac:dyDescent="0.25">
      <c r="A229" s="609"/>
      <c r="B229" s="666"/>
      <c r="C229" s="665" t="s">
        <v>415</v>
      </c>
      <c r="D229" s="235" t="s">
        <v>423</v>
      </c>
      <c r="E229" s="228">
        <v>3000</v>
      </c>
      <c r="F229" s="229">
        <v>2924.7</v>
      </c>
      <c r="G229" s="228">
        <v>2925</v>
      </c>
      <c r="H229" s="62">
        <f t="shared" si="14"/>
        <v>97.5</v>
      </c>
      <c r="I229" s="63">
        <f t="shared" si="15"/>
        <v>100.01025746230383</v>
      </c>
    </row>
    <row r="230" spans="1:9" s="4" customFormat="1" ht="15" customHeight="1" x14ac:dyDescent="0.25">
      <c r="A230" s="609"/>
      <c r="B230" s="666"/>
      <c r="C230" s="665" t="s">
        <v>416</v>
      </c>
      <c r="D230" s="235" t="s">
        <v>423</v>
      </c>
      <c r="E230" s="228">
        <v>7000</v>
      </c>
      <c r="F230" s="229">
        <v>6961.9</v>
      </c>
      <c r="G230" s="228">
        <v>6962</v>
      </c>
      <c r="H230" s="62">
        <f t="shared" si="14"/>
        <v>99.457142857142856</v>
      </c>
      <c r="I230" s="63">
        <f t="shared" si="15"/>
        <v>100.00143638949137</v>
      </c>
    </row>
    <row r="231" spans="1:9" s="4" customFormat="1" ht="15" customHeight="1" x14ac:dyDescent="0.25">
      <c r="A231" s="609"/>
      <c r="B231" s="666"/>
      <c r="C231" s="665" t="s">
        <v>341</v>
      </c>
      <c r="D231" s="235" t="s">
        <v>423</v>
      </c>
      <c r="E231" s="228">
        <v>1000</v>
      </c>
      <c r="F231" s="229">
        <v>1732.3</v>
      </c>
      <c r="G231" s="228">
        <v>1732</v>
      </c>
      <c r="H231" s="62">
        <f t="shared" si="14"/>
        <v>173.2</v>
      </c>
      <c r="I231" s="63">
        <f t="shared" si="15"/>
        <v>99.982681983490167</v>
      </c>
    </row>
    <row r="232" spans="1:9" s="4" customFormat="1" ht="15" customHeight="1" x14ac:dyDescent="0.25">
      <c r="A232" s="609"/>
      <c r="B232" s="666"/>
      <c r="C232" s="665" t="s">
        <v>417</v>
      </c>
      <c r="D232" s="235" t="s">
        <v>423</v>
      </c>
      <c r="E232" s="228">
        <v>1000</v>
      </c>
      <c r="F232" s="229">
        <v>2250</v>
      </c>
      <c r="G232" s="228">
        <v>2250</v>
      </c>
      <c r="H232" s="62">
        <f t="shared" si="14"/>
        <v>225</v>
      </c>
      <c r="I232" s="63">
        <f t="shared" si="15"/>
        <v>100</v>
      </c>
    </row>
    <row r="233" spans="1:9" s="4" customFormat="1" ht="15" customHeight="1" x14ac:dyDescent="0.25">
      <c r="A233" s="668"/>
      <c r="B233" s="669"/>
      <c r="C233" s="667" t="s">
        <v>418</v>
      </c>
      <c r="D233" s="235" t="s">
        <v>423</v>
      </c>
      <c r="E233" s="228">
        <v>1000</v>
      </c>
      <c r="F233" s="229">
        <v>1000</v>
      </c>
      <c r="G233" s="1109">
        <v>1000</v>
      </c>
      <c r="H233" s="62">
        <f t="shared" si="14"/>
        <v>100</v>
      </c>
      <c r="I233" s="63">
        <f t="shared" si="15"/>
        <v>100</v>
      </c>
    </row>
    <row r="234" spans="1:9" s="4" customFormat="1" ht="15" customHeight="1" x14ac:dyDescent="0.25">
      <c r="A234" s="668"/>
      <c r="B234" s="669"/>
      <c r="C234" s="667" t="s">
        <v>419</v>
      </c>
      <c r="D234" s="235" t="s">
        <v>423</v>
      </c>
      <c r="E234" s="228">
        <v>1200</v>
      </c>
      <c r="F234" s="229">
        <v>0</v>
      </c>
      <c r="G234" s="1109">
        <v>0</v>
      </c>
      <c r="H234" s="62">
        <f t="shared" si="14"/>
        <v>0</v>
      </c>
      <c r="I234" s="63">
        <v>0</v>
      </c>
    </row>
    <row r="235" spans="1:9" s="4" customFormat="1" ht="15" customHeight="1" x14ac:dyDescent="0.25">
      <c r="A235" s="668"/>
      <c r="B235" s="669"/>
      <c r="C235" s="667" t="s">
        <v>420</v>
      </c>
      <c r="D235" s="235" t="s">
        <v>423</v>
      </c>
      <c r="E235" s="228">
        <v>250</v>
      </c>
      <c r="F235" s="229">
        <v>316.89999999999998</v>
      </c>
      <c r="G235" s="1109">
        <v>317</v>
      </c>
      <c r="H235" s="62">
        <f t="shared" si="14"/>
        <v>126.8</v>
      </c>
      <c r="I235" s="63">
        <f t="shared" si="15"/>
        <v>100.03155569580311</v>
      </c>
    </row>
    <row r="236" spans="1:9" s="4" customFormat="1" ht="15" customHeight="1" x14ac:dyDescent="0.25">
      <c r="A236" s="668"/>
      <c r="B236" s="669"/>
      <c r="C236" s="667" t="s">
        <v>421</v>
      </c>
      <c r="D236" s="235" t="s">
        <v>423</v>
      </c>
      <c r="E236" s="228">
        <v>1000</v>
      </c>
      <c r="F236" s="229">
        <v>0</v>
      </c>
      <c r="G236" s="1109">
        <v>0</v>
      </c>
      <c r="H236" s="62">
        <f t="shared" si="14"/>
        <v>0</v>
      </c>
      <c r="I236" s="63">
        <v>0</v>
      </c>
    </row>
    <row r="237" spans="1:9" s="4" customFormat="1" ht="15" customHeight="1" x14ac:dyDescent="0.25">
      <c r="A237" s="668"/>
      <c r="B237" s="669"/>
      <c r="C237" s="667" t="s">
        <v>422</v>
      </c>
      <c r="D237" s="235" t="s">
        <v>423</v>
      </c>
      <c r="E237" s="228">
        <v>35000</v>
      </c>
      <c r="F237" s="229">
        <v>0</v>
      </c>
      <c r="G237" s="1109">
        <v>0</v>
      </c>
      <c r="H237" s="62">
        <f t="shared" si="14"/>
        <v>0</v>
      </c>
      <c r="I237" s="63">
        <v>0</v>
      </c>
    </row>
    <row r="238" spans="1:9" s="4" customFormat="1" ht="15" customHeight="1" x14ac:dyDescent="0.25">
      <c r="A238" s="668"/>
      <c r="B238" s="669"/>
      <c r="C238" s="667" t="s">
        <v>442</v>
      </c>
      <c r="D238" s="235" t="s">
        <v>423</v>
      </c>
      <c r="E238" s="228">
        <v>0</v>
      </c>
      <c r="F238" s="229">
        <v>3000</v>
      </c>
      <c r="G238" s="1109">
        <v>3000</v>
      </c>
      <c r="H238" s="62">
        <v>0</v>
      </c>
      <c r="I238" s="63">
        <f t="shared" si="15"/>
        <v>100</v>
      </c>
    </row>
    <row r="239" spans="1:9" s="4" customFormat="1" ht="15" customHeight="1" x14ac:dyDescent="0.25">
      <c r="A239" s="668"/>
      <c r="B239" s="669"/>
      <c r="C239" s="257" t="s">
        <v>499</v>
      </c>
      <c r="D239" s="235" t="s">
        <v>423</v>
      </c>
      <c r="E239" s="228">
        <v>0</v>
      </c>
      <c r="F239" s="229">
        <v>5000</v>
      </c>
      <c r="G239" s="1109">
        <v>5000</v>
      </c>
      <c r="H239" s="62">
        <v>0</v>
      </c>
      <c r="I239" s="63">
        <f t="shared" si="15"/>
        <v>100</v>
      </c>
    </row>
    <row r="240" spans="1:9" s="4" customFormat="1" ht="15" customHeight="1" x14ac:dyDescent="0.25">
      <c r="A240" s="668"/>
      <c r="B240" s="669"/>
      <c r="C240" s="667" t="s">
        <v>758</v>
      </c>
      <c r="D240" s="235" t="s">
        <v>423</v>
      </c>
      <c r="E240" s="228">
        <v>0</v>
      </c>
      <c r="F240" s="229">
        <v>696.4</v>
      </c>
      <c r="G240" s="1109">
        <v>696</v>
      </c>
      <c r="H240" s="62">
        <v>0</v>
      </c>
      <c r="I240" s="63">
        <f t="shared" si="15"/>
        <v>99.942561746122919</v>
      </c>
    </row>
    <row r="241" spans="1:10" s="4" customFormat="1" ht="15" customHeight="1" x14ac:dyDescent="0.25">
      <c r="A241" s="668"/>
      <c r="B241" s="669"/>
      <c r="C241" s="667" t="s">
        <v>747</v>
      </c>
      <c r="D241" s="235" t="s">
        <v>423</v>
      </c>
      <c r="E241" s="228">
        <v>0</v>
      </c>
      <c r="F241" s="229">
        <v>153.5</v>
      </c>
      <c r="G241" s="1109">
        <v>154</v>
      </c>
      <c r="H241" s="62">
        <v>0</v>
      </c>
      <c r="I241" s="63">
        <f t="shared" si="15"/>
        <v>100.3257328990228</v>
      </c>
    </row>
    <row r="242" spans="1:10" s="4" customFormat="1" ht="15" customHeight="1" x14ac:dyDescent="0.25">
      <c r="A242" s="668"/>
      <c r="B242" s="669"/>
      <c r="C242" s="667" t="s">
        <v>748</v>
      </c>
      <c r="D242" s="235" t="s">
        <v>423</v>
      </c>
      <c r="E242" s="228">
        <v>0</v>
      </c>
      <c r="F242" s="229">
        <v>148</v>
      </c>
      <c r="G242" s="1109">
        <v>148</v>
      </c>
      <c r="H242" s="62">
        <v>0</v>
      </c>
      <c r="I242" s="63">
        <f t="shared" si="15"/>
        <v>100</v>
      </c>
    </row>
    <row r="243" spans="1:10" s="4" customFormat="1" ht="15" customHeight="1" x14ac:dyDescent="0.25">
      <c r="A243" s="668"/>
      <c r="B243" s="669"/>
      <c r="C243" s="667" t="s">
        <v>749</v>
      </c>
      <c r="D243" s="235" t="s">
        <v>423</v>
      </c>
      <c r="E243" s="228">
        <v>0</v>
      </c>
      <c r="F243" s="229">
        <v>176.5</v>
      </c>
      <c r="G243" s="1109">
        <v>176</v>
      </c>
      <c r="H243" s="62">
        <v>0</v>
      </c>
      <c r="I243" s="63">
        <f t="shared" si="15"/>
        <v>99.716713881019828</v>
      </c>
    </row>
    <row r="244" spans="1:10" s="4" customFormat="1" ht="15" customHeight="1" x14ac:dyDescent="0.25">
      <c r="A244" s="668"/>
      <c r="B244" s="669"/>
      <c r="C244" s="667" t="s">
        <v>745</v>
      </c>
      <c r="D244" s="235" t="s">
        <v>423</v>
      </c>
      <c r="E244" s="228">
        <v>0</v>
      </c>
      <c r="F244" s="229">
        <v>200</v>
      </c>
      <c r="G244" s="1109">
        <v>200</v>
      </c>
      <c r="H244" s="62">
        <v>0</v>
      </c>
      <c r="I244" s="63">
        <f t="shared" si="15"/>
        <v>100</v>
      </c>
    </row>
    <row r="245" spans="1:10" s="4" customFormat="1" ht="15" customHeight="1" x14ac:dyDescent="0.25">
      <c r="A245" s="668"/>
      <c r="B245" s="669"/>
      <c r="C245" s="667" t="s">
        <v>479</v>
      </c>
      <c r="D245" s="235" t="s">
        <v>423</v>
      </c>
      <c r="E245" s="228">
        <v>0</v>
      </c>
      <c r="F245" s="229">
        <v>4600</v>
      </c>
      <c r="G245" s="1109">
        <v>4600</v>
      </c>
      <c r="H245" s="62">
        <v>0</v>
      </c>
      <c r="I245" s="63">
        <f t="shared" si="15"/>
        <v>100</v>
      </c>
    </row>
    <row r="246" spans="1:10" s="4" customFormat="1" ht="15" customHeight="1" x14ac:dyDescent="0.25">
      <c r="A246" s="668"/>
      <c r="B246" s="669"/>
      <c r="C246" s="667" t="s">
        <v>480</v>
      </c>
      <c r="D246" s="235" t="s">
        <v>423</v>
      </c>
      <c r="E246" s="228">
        <v>0</v>
      </c>
      <c r="F246" s="229">
        <v>1573.1</v>
      </c>
      <c r="G246" s="1109">
        <v>1573</v>
      </c>
      <c r="H246" s="62">
        <v>0</v>
      </c>
      <c r="I246" s="63">
        <f t="shared" si="15"/>
        <v>99.993643125039739</v>
      </c>
    </row>
    <row r="247" spans="1:10" s="4" customFormat="1" ht="15" customHeight="1" x14ac:dyDescent="0.25">
      <c r="A247" s="668"/>
      <c r="B247" s="669"/>
      <c r="C247" s="667" t="s">
        <v>481</v>
      </c>
      <c r="D247" s="235" t="s">
        <v>423</v>
      </c>
      <c r="E247" s="228">
        <v>0</v>
      </c>
      <c r="F247" s="229">
        <v>1173.5</v>
      </c>
      <c r="G247" s="1109">
        <v>1173</v>
      </c>
      <c r="H247" s="62">
        <v>0</v>
      </c>
      <c r="I247" s="63">
        <f t="shared" si="15"/>
        <v>99.957392415850023</v>
      </c>
    </row>
    <row r="248" spans="1:10" s="4" customFormat="1" ht="25.5" customHeight="1" x14ac:dyDescent="0.25">
      <c r="A248" s="668"/>
      <c r="B248" s="669"/>
      <c r="C248" s="667" t="s">
        <v>750</v>
      </c>
      <c r="D248" s="235" t="s">
        <v>423</v>
      </c>
      <c r="E248" s="228">
        <v>0</v>
      </c>
      <c r="F248" s="229">
        <v>2743.7</v>
      </c>
      <c r="G248" s="1109">
        <v>2744</v>
      </c>
      <c r="H248" s="62">
        <v>0</v>
      </c>
      <c r="I248" s="63">
        <f t="shared" si="15"/>
        <v>100.01093414002989</v>
      </c>
    </row>
    <row r="249" spans="1:10" s="4" customFormat="1" ht="15" customHeight="1" x14ac:dyDescent="0.25">
      <c r="A249" s="668"/>
      <c r="B249" s="669"/>
      <c r="C249" s="667" t="s">
        <v>482</v>
      </c>
      <c r="D249" s="235" t="s">
        <v>423</v>
      </c>
      <c r="E249" s="228">
        <v>0</v>
      </c>
      <c r="F249" s="229">
        <v>568</v>
      </c>
      <c r="G249" s="1109">
        <v>568</v>
      </c>
      <c r="H249" s="62">
        <v>0</v>
      </c>
      <c r="I249" s="63">
        <f t="shared" si="15"/>
        <v>100</v>
      </c>
    </row>
    <row r="250" spans="1:10" s="4" customFormat="1" ht="15" customHeight="1" x14ac:dyDescent="0.25">
      <c r="A250" s="668"/>
      <c r="B250" s="669"/>
      <c r="C250" s="667" t="s">
        <v>483</v>
      </c>
      <c r="D250" s="235" t="s">
        <v>423</v>
      </c>
      <c r="E250" s="228">
        <v>0</v>
      </c>
      <c r="F250" s="229">
        <v>1111.8</v>
      </c>
      <c r="G250" s="1109">
        <v>1112</v>
      </c>
      <c r="H250" s="62">
        <v>0</v>
      </c>
      <c r="I250" s="63">
        <f t="shared" si="15"/>
        <v>100.0179888469149</v>
      </c>
    </row>
    <row r="251" spans="1:10" s="4" customFormat="1" ht="15" customHeight="1" x14ac:dyDescent="0.25">
      <c r="A251" s="668"/>
      <c r="B251" s="669"/>
      <c r="C251" s="667" t="s">
        <v>751</v>
      </c>
      <c r="D251" s="235" t="s">
        <v>423</v>
      </c>
      <c r="E251" s="228">
        <v>0</v>
      </c>
      <c r="F251" s="229">
        <v>138</v>
      </c>
      <c r="G251" s="1109">
        <v>138</v>
      </c>
      <c r="H251" s="62">
        <v>0</v>
      </c>
      <c r="I251" s="63">
        <f t="shared" si="15"/>
        <v>100</v>
      </c>
    </row>
    <row r="252" spans="1:10" s="4" customFormat="1" ht="15" customHeight="1" x14ac:dyDescent="0.25">
      <c r="A252" s="668"/>
      <c r="B252" s="669"/>
      <c r="C252" s="667" t="s">
        <v>484</v>
      </c>
      <c r="D252" s="235" t="s">
        <v>423</v>
      </c>
      <c r="E252" s="228">
        <v>0</v>
      </c>
      <c r="F252" s="229">
        <v>551.9</v>
      </c>
      <c r="G252" s="1109">
        <v>552</v>
      </c>
      <c r="H252" s="62">
        <v>0</v>
      </c>
      <c r="I252" s="63">
        <f t="shared" si="15"/>
        <v>100.0181192244972</v>
      </c>
    </row>
    <row r="253" spans="1:10" s="4" customFormat="1" ht="15" customHeight="1" x14ac:dyDescent="0.25">
      <c r="A253" s="668"/>
      <c r="B253" s="669"/>
      <c r="C253" s="667" t="s">
        <v>752</v>
      </c>
      <c r="D253" s="235" t="s">
        <v>423</v>
      </c>
      <c r="E253" s="228">
        <v>0</v>
      </c>
      <c r="F253" s="229">
        <v>178</v>
      </c>
      <c r="G253" s="1109">
        <v>178</v>
      </c>
      <c r="H253" s="62">
        <v>0</v>
      </c>
      <c r="I253" s="63">
        <f t="shared" si="15"/>
        <v>100</v>
      </c>
    </row>
    <row r="254" spans="1:10" s="4" customFormat="1" ht="15" customHeight="1" x14ac:dyDescent="0.25">
      <c r="A254" s="668"/>
      <c r="B254" s="669"/>
      <c r="C254" s="667" t="s">
        <v>485</v>
      </c>
      <c r="D254" s="235" t="s">
        <v>423</v>
      </c>
      <c r="E254" s="228">
        <v>0</v>
      </c>
      <c r="F254" s="229">
        <v>3375.8</v>
      </c>
      <c r="G254" s="1109">
        <v>3376</v>
      </c>
      <c r="H254" s="62">
        <v>0</v>
      </c>
      <c r="I254" s="63">
        <f t="shared" si="15"/>
        <v>100.00592452159486</v>
      </c>
    </row>
    <row r="255" spans="1:10" s="4" customFormat="1" ht="15" customHeight="1" x14ac:dyDescent="0.25">
      <c r="A255" s="668"/>
      <c r="B255" s="669"/>
      <c r="C255" s="667" t="s">
        <v>486</v>
      </c>
      <c r="D255" s="235" t="s">
        <v>423</v>
      </c>
      <c r="E255" s="228">
        <v>0</v>
      </c>
      <c r="F255" s="229">
        <v>1606.4</v>
      </c>
      <c r="G255" s="1109">
        <v>1606</v>
      </c>
      <c r="H255" s="62">
        <v>0</v>
      </c>
      <c r="I255" s="63">
        <f t="shared" si="15"/>
        <v>99.975099601593627</v>
      </c>
    </row>
    <row r="256" spans="1:10" s="4" customFormat="1" ht="15" customHeight="1" x14ac:dyDescent="0.25">
      <c r="A256" s="668"/>
      <c r="B256" s="669"/>
      <c r="C256" s="667" t="s">
        <v>487</v>
      </c>
      <c r="D256" s="235" t="s">
        <v>423</v>
      </c>
      <c r="E256" s="228">
        <v>0</v>
      </c>
      <c r="F256" s="229">
        <v>7266</v>
      </c>
      <c r="G256" s="1109">
        <v>7266</v>
      </c>
      <c r="H256" s="62">
        <v>0</v>
      </c>
      <c r="I256" s="63">
        <f t="shared" si="15"/>
        <v>100</v>
      </c>
      <c r="J256" s="87"/>
    </row>
    <row r="257" spans="1:9" s="4" customFormat="1" ht="15" customHeight="1" x14ac:dyDescent="0.25">
      <c r="A257" s="668"/>
      <c r="B257" s="669"/>
      <c r="C257" s="667" t="s">
        <v>753</v>
      </c>
      <c r="D257" s="235" t="s">
        <v>423</v>
      </c>
      <c r="E257" s="228">
        <v>0</v>
      </c>
      <c r="F257" s="229">
        <v>96.8</v>
      </c>
      <c r="G257" s="1109">
        <v>97</v>
      </c>
      <c r="H257" s="62">
        <v>0</v>
      </c>
      <c r="I257" s="63">
        <f t="shared" si="15"/>
        <v>100.20661157024793</v>
      </c>
    </row>
    <row r="258" spans="1:9" s="4" customFormat="1" ht="15" customHeight="1" thickBot="1" x14ac:dyDescent="0.3">
      <c r="A258" s="670"/>
      <c r="B258" s="536"/>
      <c r="C258" s="671" t="s">
        <v>754</v>
      </c>
      <c r="D258" s="237" t="s">
        <v>423</v>
      </c>
      <c r="E258" s="672">
        <v>0</v>
      </c>
      <c r="F258" s="1110">
        <v>46</v>
      </c>
      <c r="G258" s="1111">
        <v>46</v>
      </c>
      <c r="H258" s="673">
        <v>0</v>
      </c>
      <c r="I258" s="674">
        <f t="shared" si="15"/>
        <v>100</v>
      </c>
    </row>
    <row r="259" spans="1:9" s="4" customFormat="1" ht="14.25" customHeight="1" x14ac:dyDescent="0.25">
      <c r="A259" s="675"/>
      <c r="B259" s="541"/>
      <c r="C259" s="676"/>
      <c r="D259" s="236"/>
      <c r="E259" s="677"/>
      <c r="F259" s="678"/>
      <c r="G259" s="305"/>
      <c r="H259" s="544"/>
      <c r="I259" s="544"/>
    </row>
    <row r="260" spans="1:9" s="4" customFormat="1" ht="14.25" customHeight="1" x14ac:dyDescent="0.25">
      <c r="A260" s="675"/>
      <c r="B260" s="541"/>
      <c r="C260" s="676"/>
      <c r="D260" s="236"/>
      <c r="E260" s="677"/>
      <c r="F260" s="678"/>
      <c r="G260" s="305"/>
      <c r="H260" s="544"/>
      <c r="I260" s="544"/>
    </row>
    <row r="261" spans="1:9" s="4" customFormat="1" ht="21" customHeight="1" x14ac:dyDescent="0.25">
      <c r="A261" s="675"/>
      <c r="B261" s="541"/>
      <c r="C261" s="676"/>
      <c r="D261" s="236"/>
      <c r="E261" s="677"/>
      <c r="F261" s="678"/>
      <c r="G261" s="305"/>
      <c r="H261" s="544"/>
      <c r="I261" s="544"/>
    </row>
    <row r="262" spans="1:9" s="4" customFormat="1" ht="21" customHeight="1" x14ac:dyDescent="0.25">
      <c r="A262" s="675"/>
      <c r="B262" s="541"/>
      <c r="C262" s="676"/>
      <c r="D262" s="236"/>
      <c r="E262" s="677"/>
      <c r="F262" s="678"/>
      <c r="G262" s="305"/>
      <c r="H262" s="544"/>
      <c r="I262" s="544"/>
    </row>
    <row r="263" spans="1:9" s="4" customFormat="1" ht="14.25" customHeight="1" x14ac:dyDescent="0.25">
      <c r="A263" s="675"/>
      <c r="B263" s="541"/>
      <c r="C263" s="676"/>
      <c r="D263" s="236"/>
      <c r="E263" s="677"/>
      <c r="F263" s="678"/>
      <c r="G263" s="305"/>
      <c r="H263" s="544"/>
      <c r="I263" s="544"/>
    </row>
    <row r="264" spans="1:9" s="4" customFormat="1" ht="15.75" thickBot="1" x14ac:dyDescent="0.3">
      <c r="A264" s="675"/>
      <c r="B264" s="541"/>
      <c r="C264" s="676"/>
      <c r="D264" s="236"/>
      <c r="E264" s="677"/>
      <c r="F264" s="678"/>
      <c r="G264" s="305"/>
      <c r="H264" s="544"/>
      <c r="I264" s="544" t="s">
        <v>729</v>
      </c>
    </row>
    <row r="265" spans="1:9" s="4" customFormat="1" x14ac:dyDescent="0.25">
      <c r="A265" s="553" t="s">
        <v>1</v>
      </c>
      <c r="B265" s="554" t="s">
        <v>2</v>
      </c>
      <c r="C265" s="379"/>
      <c r="D265" s="556"/>
      <c r="E265" s="25" t="s">
        <v>3</v>
      </c>
      <c r="F265" s="16" t="s">
        <v>4</v>
      </c>
      <c r="G265" s="16" t="s">
        <v>5</v>
      </c>
      <c r="H265" s="492" t="s">
        <v>47</v>
      </c>
      <c r="I265" s="493" t="s">
        <v>47</v>
      </c>
    </row>
    <row r="266" spans="1:9" s="4" customFormat="1" x14ac:dyDescent="0.25">
      <c r="A266" s="557" t="s">
        <v>6</v>
      </c>
      <c r="B266" s="558" t="s">
        <v>7</v>
      </c>
      <c r="C266" s="384" t="s">
        <v>622</v>
      </c>
      <c r="D266" s="560" t="s">
        <v>8</v>
      </c>
      <c r="E266" s="27" t="s">
        <v>9</v>
      </c>
      <c r="F266" s="601" t="s">
        <v>10</v>
      </c>
      <c r="G266" s="18" t="s">
        <v>702</v>
      </c>
      <c r="H266" s="602" t="s">
        <v>48</v>
      </c>
      <c r="I266" s="498" t="s">
        <v>48</v>
      </c>
    </row>
    <row r="267" spans="1:9" s="4" customFormat="1" ht="15.75" thickBot="1" x14ac:dyDescent="0.3">
      <c r="A267" s="561" t="s">
        <v>13</v>
      </c>
      <c r="B267" s="562" t="s">
        <v>14</v>
      </c>
      <c r="C267" s="389"/>
      <c r="D267" s="564"/>
      <c r="E267" s="29" t="s">
        <v>275</v>
      </c>
      <c r="F267" s="21" t="s">
        <v>275</v>
      </c>
      <c r="G267" s="21" t="s">
        <v>626</v>
      </c>
      <c r="H267" s="502" t="s">
        <v>11</v>
      </c>
      <c r="I267" s="503" t="s">
        <v>12</v>
      </c>
    </row>
    <row r="268" spans="1:9" s="4" customFormat="1" ht="15" customHeight="1" x14ac:dyDescent="0.25">
      <c r="A268" s="682"/>
      <c r="B268" s="683"/>
      <c r="C268" s="684" t="s">
        <v>755</v>
      </c>
      <c r="D268" s="257" t="s">
        <v>423</v>
      </c>
      <c r="E268" s="227">
        <v>0</v>
      </c>
      <c r="F268" s="1104">
        <v>178</v>
      </c>
      <c r="G268" s="1241">
        <v>178</v>
      </c>
      <c r="H268" s="62">
        <v>0</v>
      </c>
      <c r="I268" s="63">
        <f t="shared" si="15"/>
        <v>100</v>
      </c>
    </row>
    <row r="269" spans="1:9" s="4" customFormat="1" ht="15" customHeight="1" x14ac:dyDescent="0.25">
      <c r="A269" s="668"/>
      <c r="B269" s="669"/>
      <c r="C269" s="667" t="s">
        <v>756</v>
      </c>
      <c r="D269" s="235" t="s">
        <v>423</v>
      </c>
      <c r="E269" s="228">
        <v>0</v>
      </c>
      <c r="F269" s="229">
        <v>93.5</v>
      </c>
      <c r="G269" s="1109">
        <v>93</v>
      </c>
      <c r="H269" s="62">
        <v>0</v>
      </c>
      <c r="I269" s="63">
        <f t="shared" si="15"/>
        <v>99.465240641711233</v>
      </c>
    </row>
    <row r="270" spans="1:9" s="4" customFormat="1" ht="15" customHeight="1" x14ac:dyDescent="0.25">
      <c r="A270" s="668"/>
      <c r="B270" s="669"/>
      <c r="C270" s="667" t="s">
        <v>757</v>
      </c>
      <c r="D270" s="235" t="s">
        <v>423</v>
      </c>
      <c r="E270" s="228">
        <v>0</v>
      </c>
      <c r="F270" s="229">
        <v>37</v>
      </c>
      <c r="G270" s="1109">
        <v>37</v>
      </c>
      <c r="H270" s="62">
        <v>0</v>
      </c>
      <c r="I270" s="63">
        <f t="shared" si="15"/>
        <v>100</v>
      </c>
    </row>
    <row r="271" spans="1:9" s="4" customFormat="1" ht="15" customHeight="1" x14ac:dyDescent="0.25">
      <c r="A271" s="668"/>
      <c r="B271" s="669"/>
      <c r="C271" s="679" t="s">
        <v>491</v>
      </c>
      <c r="D271" s="235" t="s">
        <v>423</v>
      </c>
      <c r="E271" s="680">
        <v>0</v>
      </c>
      <c r="F271" s="1112">
        <v>53276.800000000003</v>
      </c>
      <c r="G271" s="1113">
        <v>53277</v>
      </c>
      <c r="H271" s="532">
        <v>0</v>
      </c>
      <c r="I271" s="533">
        <f t="shared" si="15"/>
        <v>100.00037539792179</v>
      </c>
    </row>
    <row r="272" spans="1:9" s="4" customFormat="1" ht="15" customHeight="1" x14ac:dyDescent="0.25">
      <c r="A272" s="668"/>
      <c r="B272" s="669"/>
      <c r="C272" s="667" t="s">
        <v>586</v>
      </c>
      <c r="D272" s="235" t="s">
        <v>423</v>
      </c>
      <c r="E272" s="680">
        <v>0</v>
      </c>
      <c r="F272" s="1112">
        <v>1940</v>
      </c>
      <c r="G272" s="1113">
        <v>1940</v>
      </c>
      <c r="H272" s="532">
        <v>0</v>
      </c>
      <c r="I272" s="533">
        <f t="shared" si="15"/>
        <v>100</v>
      </c>
    </row>
    <row r="273" spans="1:10" s="4" customFormat="1" ht="15" customHeight="1" x14ac:dyDescent="0.25">
      <c r="A273" s="681"/>
      <c r="B273" s="527"/>
      <c r="C273" s="667" t="s">
        <v>587</v>
      </c>
      <c r="D273" s="256" t="s">
        <v>423</v>
      </c>
      <c r="E273" s="228">
        <v>0</v>
      </c>
      <c r="F273" s="229">
        <v>346.3</v>
      </c>
      <c r="G273" s="1109">
        <v>346</v>
      </c>
      <c r="H273" s="532">
        <v>0</v>
      </c>
      <c r="I273" s="533">
        <f t="shared" si="15"/>
        <v>99.913369910482245</v>
      </c>
    </row>
    <row r="274" spans="1:10" s="4" customFormat="1" ht="15" customHeight="1" x14ac:dyDescent="0.25">
      <c r="A274" s="682"/>
      <c r="B274" s="683"/>
      <c r="C274" s="684" t="s">
        <v>588</v>
      </c>
      <c r="D274" s="257" t="s">
        <v>423</v>
      </c>
      <c r="E274" s="258">
        <v>0</v>
      </c>
      <c r="F274" s="1043">
        <v>1300</v>
      </c>
      <c r="G274" s="1114">
        <v>1300</v>
      </c>
      <c r="H274" s="685">
        <v>0</v>
      </c>
      <c r="I274" s="63">
        <f t="shared" si="15"/>
        <v>100</v>
      </c>
    </row>
    <row r="275" spans="1:10" s="4" customFormat="1" ht="15" customHeight="1" x14ac:dyDescent="0.25">
      <c r="A275" s="668"/>
      <c r="B275" s="669"/>
      <c r="C275" s="667" t="s">
        <v>589</v>
      </c>
      <c r="D275" s="235" t="s">
        <v>423</v>
      </c>
      <c r="E275" s="680">
        <v>0</v>
      </c>
      <c r="F275" s="1112">
        <v>2200</v>
      </c>
      <c r="G275" s="1113">
        <v>2200</v>
      </c>
      <c r="H275" s="532">
        <v>0</v>
      </c>
      <c r="I275" s="63">
        <f t="shared" si="15"/>
        <v>100</v>
      </c>
    </row>
    <row r="276" spans="1:10" s="4" customFormat="1" ht="15" customHeight="1" x14ac:dyDescent="0.25">
      <c r="A276" s="668"/>
      <c r="B276" s="669"/>
      <c r="C276" s="667" t="s">
        <v>590</v>
      </c>
      <c r="D276" s="235" t="s">
        <v>423</v>
      </c>
      <c r="E276" s="680">
        <v>0</v>
      </c>
      <c r="F276" s="1112">
        <v>500</v>
      </c>
      <c r="G276" s="1113">
        <v>500</v>
      </c>
      <c r="H276" s="532">
        <v>0</v>
      </c>
      <c r="I276" s="63">
        <f t="shared" si="15"/>
        <v>100</v>
      </c>
    </row>
    <row r="277" spans="1:10" s="4" customFormat="1" ht="15" customHeight="1" x14ac:dyDescent="0.25">
      <c r="A277" s="681"/>
      <c r="B277" s="527"/>
      <c r="C277" s="667" t="s">
        <v>591</v>
      </c>
      <c r="D277" s="256" t="s">
        <v>423</v>
      </c>
      <c r="E277" s="228">
        <v>0</v>
      </c>
      <c r="F277" s="229">
        <v>250</v>
      </c>
      <c r="G277" s="1109">
        <v>250</v>
      </c>
      <c r="H277" s="532">
        <v>0</v>
      </c>
      <c r="I277" s="533">
        <f t="shared" si="15"/>
        <v>100</v>
      </c>
    </row>
    <row r="278" spans="1:10" s="4" customFormat="1" ht="15" customHeight="1" x14ac:dyDescent="0.25">
      <c r="A278" s="681"/>
      <c r="B278" s="527"/>
      <c r="C278" s="667" t="s">
        <v>653</v>
      </c>
      <c r="D278" s="235" t="s">
        <v>423</v>
      </c>
      <c r="E278" s="228">
        <v>0</v>
      </c>
      <c r="F278" s="229">
        <v>100</v>
      </c>
      <c r="G278" s="1109">
        <v>100</v>
      </c>
      <c r="H278" s="655">
        <v>0</v>
      </c>
      <c r="I278" s="533">
        <f t="shared" si="15"/>
        <v>100</v>
      </c>
    </row>
    <row r="279" spans="1:10" s="4" customFormat="1" ht="15" customHeight="1" x14ac:dyDescent="0.25">
      <c r="A279" s="681"/>
      <c r="B279" s="527"/>
      <c r="C279" s="667" t="s">
        <v>654</v>
      </c>
      <c r="D279" s="235" t="s">
        <v>423</v>
      </c>
      <c r="E279" s="228">
        <v>0</v>
      </c>
      <c r="F279" s="229">
        <v>3508</v>
      </c>
      <c r="G279" s="1109">
        <v>3508</v>
      </c>
      <c r="H279" s="655">
        <v>0</v>
      </c>
      <c r="I279" s="533">
        <f t="shared" si="15"/>
        <v>100</v>
      </c>
    </row>
    <row r="280" spans="1:10" s="4" customFormat="1" ht="15" customHeight="1" x14ac:dyDescent="0.25">
      <c r="A280" s="681"/>
      <c r="B280" s="527"/>
      <c r="C280" s="667" t="s">
        <v>655</v>
      </c>
      <c r="D280" s="235" t="s">
        <v>423</v>
      </c>
      <c r="E280" s="228">
        <v>0</v>
      </c>
      <c r="F280" s="229">
        <v>834.5</v>
      </c>
      <c r="G280" s="1109">
        <v>835</v>
      </c>
      <c r="H280" s="655">
        <v>0</v>
      </c>
      <c r="I280" s="533">
        <f t="shared" si="15"/>
        <v>100.05991611743559</v>
      </c>
    </row>
    <row r="281" spans="1:10" s="4" customFormat="1" ht="15" customHeight="1" x14ac:dyDescent="0.25">
      <c r="A281" s="681"/>
      <c r="B281" s="527"/>
      <c r="C281" s="667" t="s">
        <v>656</v>
      </c>
      <c r="D281" s="235" t="s">
        <v>423</v>
      </c>
      <c r="E281" s="228">
        <v>0</v>
      </c>
      <c r="F281" s="229">
        <v>2235</v>
      </c>
      <c r="G281" s="1109">
        <v>2235</v>
      </c>
      <c r="H281" s="655">
        <v>0</v>
      </c>
      <c r="I281" s="533">
        <f t="shared" si="15"/>
        <v>100</v>
      </c>
      <c r="J281" s="87"/>
    </row>
    <row r="282" spans="1:10" s="4" customFormat="1" ht="15" customHeight="1" x14ac:dyDescent="0.25">
      <c r="A282" s="681"/>
      <c r="B282" s="527"/>
      <c r="C282" s="667" t="s">
        <v>657</v>
      </c>
      <c r="D282" s="256" t="s">
        <v>423</v>
      </c>
      <c r="E282" s="228">
        <v>0</v>
      </c>
      <c r="F282" s="229">
        <v>2000</v>
      </c>
      <c r="G282" s="1109">
        <v>2000</v>
      </c>
      <c r="H282" s="655">
        <v>0</v>
      </c>
      <c r="I282" s="533">
        <f t="shared" si="15"/>
        <v>100</v>
      </c>
      <c r="J282" s="87"/>
    </row>
    <row r="283" spans="1:10" s="4" customFormat="1" ht="15" customHeight="1" x14ac:dyDescent="0.25">
      <c r="A283" s="681"/>
      <c r="B283" s="527"/>
      <c r="C283" s="667" t="s">
        <v>658</v>
      </c>
      <c r="D283" s="257" t="s">
        <v>423</v>
      </c>
      <c r="E283" s="228">
        <v>0</v>
      </c>
      <c r="F283" s="229">
        <v>350</v>
      </c>
      <c r="G283" s="1109">
        <v>350</v>
      </c>
      <c r="H283" s="655">
        <v>0</v>
      </c>
      <c r="I283" s="533">
        <f t="shared" si="15"/>
        <v>100</v>
      </c>
    </row>
    <row r="284" spans="1:10" s="4" customFormat="1" ht="15" customHeight="1" x14ac:dyDescent="0.25">
      <c r="A284" s="681"/>
      <c r="B284" s="527"/>
      <c r="C284" s="667" t="s">
        <v>659</v>
      </c>
      <c r="D284" s="235" t="s">
        <v>423</v>
      </c>
      <c r="E284" s="228">
        <v>0</v>
      </c>
      <c r="F284" s="229">
        <v>38.299999999999997</v>
      </c>
      <c r="G284" s="1109">
        <v>38</v>
      </c>
      <c r="H284" s="655">
        <v>0</v>
      </c>
      <c r="I284" s="533">
        <f t="shared" si="15"/>
        <v>99.216710182767628</v>
      </c>
    </row>
    <row r="285" spans="1:10" s="4" customFormat="1" ht="15" customHeight="1" x14ac:dyDescent="0.25">
      <c r="A285" s="681"/>
      <c r="B285" s="527"/>
      <c r="C285" s="667" t="s">
        <v>660</v>
      </c>
      <c r="D285" s="235" t="s">
        <v>423</v>
      </c>
      <c r="E285" s="228">
        <v>0</v>
      </c>
      <c r="F285" s="229">
        <v>300</v>
      </c>
      <c r="G285" s="1109">
        <v>300</v>
      </c>
      <c r="H285" s="655">
        <v>0</v>
      </c>
      <c r="I285" s="533">
        <f t="shared" si="15"/>
        <v>100</v>
      </c>
    </row>
    <row r="286" spans="1:10" s="4" customFormat="1" ht="15" customHeight="1" x14ac:dyDescent="0.25">
      <c r="A286" s="681"/>
      <c r="B286" s="527"/>
      <c r="C286" s="667" t="s">
        <v>661</v>
      </c>
      <c r="D286" s="256" t="s">
        <v>423</v>
      </c>
      <c r="E286" s="228">
        <v>0</v>
      </c>
      <c r="F286" s="229">
        <v>121</v>
      </c>
      <c r="G286" s="1109">
        <v>121</v>
      </c>
      <c r="H286" s="655">
        <v>0</v>
      </c>
      <c r="I286" s="533">
        <f t="shared" si="15"/>
        <v>100</v>
      </c>
    </row>
    <row r="287" spans="1:10" s="4" customFormat="1" ht="15" customHeight="1" x14ac:dyDescent="0.25">
      <c r="A287" s="681"/>
      <c r="B287" s="527"/>
      <c r="C287" s="667" t="s">
        <v>662</v>
      </c>
      <c r="D287" s="235" t="s">
        <v>423</v>
      </c>
      <c r="E287" s="228">
        <v>0</v>
      </c>
      <c r="F287" s="229">
        <v>50</v>
      </c>
      <c r="G287" s="1109">
        <v>50</v>
      </c>
      <c r="H287" s="655">
        <v>0</v>
      </c>
      <c r="I287" s="533">
        <f t="shared" si="15"/>
        <v>100</v>
      </c>
    </row>
    <row r="288" spans="1:10" s="4" customFormat="1" ht="15" customHeight="1" x14ac:dyDescent="0.25">
      <c r="A288" s="681"/>
      <c r="B288" s="527"/>
      <c r="C288" s="667" t="s">
        <v>663</v>
      </c>
      <c r="D288" s="235" t="s">
        <v>423</v>
      </c>
      <c r="E288" s="228">
        <v>0</v>
      </c>
      <c r="F288" s="229">
        <v>250</v>
      </c>
      <c r="G288" s="1109">
        <v>250</v>
      </c>
      <c r="H288" s="655">
        <v>0</v>
      </c>
      <c r="I288" s="533">
        <f t="shared" si="15"/>
        <v>100</v>
      </c>
    </row>
    <row r="289" spans="1:9" s="4" customFormat="1" ht="15" customHeight="1" x14ac:dyDescent="0.25">
      <c r="A289" s="681"/>
      <c r="B289" s="527"/>
      <c r="C289" s="1129" t="s">
        <v>664</v>
      </c>
      <c r="D289" s="235" t="s">
        <v>423</v>
      </c>
      <c r="E289" s="228">
        <v>0</v>
      </c>
      <c r="F289" s="229">
        <v>600</v>
      </c>
      <c r="G289" s="1109">
        <v>600</v>
      </c>
      <c r="H289" s="655">
        <v>0</v>
      </c>
      <c r="I289" s="533">
        <f t="shared" si="15"/>
        <v>100</v>
      </c>
    </row>
    <row r="290" spans="1:9" s="4" customFormat="1" ht="15" customHeight="1" x14ac:dyDescent="0.25">
      <c r="A290" s="681"/>
      <c r="B290" s="527"/>
      <c r="C290" s="667" t="s">
        <v>665</v>
      </c>
      <c r="D290" s="235" t="s">
        <v>423</v>
      </c>
      <c r="E290" s="228">
        <v>0</v>
      </c>
      <c r="F290" s="229">
        <v>600</v>
      </c>
      <c r="G290" s="1109">
        <v>600</v>
      </c>
      <c r="H290" s="655">
        <v>0</v>
      </c>
      <c r="I290" s="533">
        <f t="shared" si="15"/>
        <v>100</v>
      </c>
    </row>
    <row r="291" spans="1:9" s="4" customFormat="1" ht="15" customHeight="1" x14ac:dyDescent="0.25">
      <c r="A291" s="681"/>
      <c r="B291" s="527"/>
      <c r="C291" s="667" t="s">
        <v>666</v>
      </c>
      <c r="D291" s="256" t="s">
        <v>423</v>
      </c>
      <c r="E291" s="228">
        <v>0</v>
      </c>
      <c r="F291" s="229">
        <v>600</v>
      </c>
      <c r="G291" s="1109">
        <v>600</v>
      </c>
      <c r="H291" s="655">
        <v>0</v>
      </c>
      <c r="I291" s="533">
        <f t="shared" si="15"/>
        <v>100</v>
      </c>
    </row>
    <row r="292" spans="1:9" s="4" customFormat="1" ht="15" customHeight="1" x14ac:dyDescent="0.25">
      <c r="A292" s="681"/>
      <c r="B292" s="527"/>
      <c r="C292" s="667" t="s">
        <v>667</v>
      </c>
      <c r="D292" s="257" t="s">
        <v>423</v>
      </c>
      <c r="E292" s="228">
        <v>0</v>
      </c>
      <c r="F292" s="229">
        <v>2100</v>
      </c>
      <c r="G292" s="1109">
        <v>2100</v>
      </c>
      <c r="H292" s="655">
        <v>0</v>
      </c>
      <c r="I292" s="533">
        <f t="shared" si="15"/>
        <v>100</v>
      </c>
    </row>
    <row r="293" spans="1:9" s="4" customFormat="1" ht="15" customHeight="1" x14ac:dyDescent="0.25">
      <c r="A293" s="681"/>
      <c r="B293" s="527"/>
      <c r="C293" s="667" t="s">
        <v>668</v>
      </c>
      <c r="D293" s="235" t="s">
        <v>423</v>
      </c>
      <c r="E293" s="228">
        <v>0</v>
      </c>
      <c r="F293" s="229">
        <v>1000</v>
      </c>
      <c r="G293" s="1109">
        <v>1000</v>
      </c>
      <c r="H293" s="655">
        <v>0</v>
      </c>
      <c r="I293" s="533">
        <f t="shared" si="15"/>
        <v>100</v>
      </c>
    </row>
    <row r="294" spans="1:9" s="4" customFormat="1" ht="15" customHeight="1" x14ac:dyDescent="0.25">
      <c r="A294" s="681"/>
      <c r="B294" s="527"/>
      <c r="C294" s="667" t="s">
        <v>669</v>
      </c>
      <c r="D294" s="235" t="s">
        <v>423</v>
      </c>
      <c r="E294" s="228">
        <v>0</v>
      </c>
      <c r="F294" s="229">
        <v>1300</v>
      </c>
      <c r="G294" s="1109">
        <v>1300</v>
      </c>
      <c r="H294" s="655">
        <v>0</v>
      </c>
      <c r="I294" s="533">
        <f t="shared" si="15"/>
        <v>100</v>
      </c>
    </row>
    <row r="295" spans="1:9" s="4" customFormat="1" ht="15" customHeight="1" x14ac:dyDescent="0.25">
      <c r="A295" s="681"/>
      <c r="B295" s="527"/>
      <c r="C295" s="667" t="s">
        <v>670</v>
      </c>
      <c r="D295" s="256" t="s">
        <v>423</v>
      </c>
      <c r="E295" s="228">
        <v>0</v>
      </c>
      <c r="F295" s="229">
        <v>400</v>
      </c>
      <c r="G295" s="1109">
        <v>400</v>
      </c>
      <c r="H295" s="655">
        <v>0</v>
      </c>
      <c r="I295" s="533">
        <f t="shared" si="15"/>
        <v>100</v>
      </c>
    </row>
    <row r="296" spans="1:9" s="4" customFormat="1" ht="15" customHeight="1" x14ac:dyDescent="0.25">
      <c r="A296" s="681"/>
      <c r="B296" s="527"/>
      <c r="C296" s="667" t="s">
        <v>671</v>
      </c>
      <c r="D296" s="235" t="s">
        <v>423</v>
      </c>
      <c r="E296" s="228">
        <v>0</v>
      </c>
      <c r="F296" s="229">
        <v>1000</v>
      </c>
      <c r="G296" s="1109">
        <v>1000</v>
      </c>
      <c r="H296" s="655">
        <v>0</v>
      </c>
      <c r="I296" s="533">
        <f t="shared" si="15"/>
        <v>100</v>
      </c>
    </row>
    <row r="297" spans="1:9" s="4" customFormat="1" ht="15" customHeight="1" x14ac:dyDescent="0.25">
      <c r="A297" s="681"/>
      <c r="B297" s="527"/>
      <c r="C297" s="667" t="s">
        <v>672</v>
      </c>
      <c r="D297" s="235" t="s">
        <v>423</v>
      </c>
      <c r="E297" s="228">
        <v>0</v>
      </c>
      <c r="F297" s="229">
        <v>1250</v>
      </c>
      <c r="G297" s="1109">
        <v>1250</v>
      </c>
      <c r="H297" s="655">
        <v>0</v>
      </c>
      <c r="I297" s="533">
        <f t="shared" si="15"/>
        <v>100</v>
      </c>
    </row>
    <row r="298" spans="1:9" s="4" customFormat="1" ht="15" customHeight="1" x14ac:dyDescent="0.25">
      <c r="A298" s="681"/>
      <c r="B298" s="527"/>
      <c r="C298" s="667" t="s">
        <v>673</v>
      </c>
      <c r="D298" s="235" t="s">
        <v>423</v>
      </c>
      <c r="E298" s="228">
        <v>0</v>
      </c>
      <c r="F298" s="229">
        <v>363</v>
      </c>
      <c r="G298" s="1109">
        <v>363</v>
      </c>
      <c r="H298" s="655">
        <v>0</v>
      </c>
      <c r="I298" s="533">
        <f t="shared" si="15"/>
        <v>100</v>
      </c>
    </row>
    <row r="299" spans="1:9" s="4" customFormat="1" ht="15" customHeight="1" x14ac:dyDescent="0.25">
      <c r="A299" s="681"/>
      <c r="B299" s="527"/>
      <c r="C299" s="667" t="s">
        <v>674</v>
      </c>
      <c r="D299" s="235" t="s">
        <v>423</v>
      </c>
      <c r="E299" s="228">
        <v>0</v>
      </c>
      <c r="F299" s="229">
        <v>726</v>
      </c>
      <c r="G299" s="1109">
        <v>726</v>
      </c>
      <c r="H299" s="655">
        <v>0</v>
      </c>
      <c r="I299" s="533">
        <f t="shared" si="15"/>
        <v>100</v>
      </c>
    </row>
    <row r="300" spans="1:9" s="4" customFormat="1" ht="15" customHeight="1" x14ac:dyDescent="0.25">
      <c r="A300" s="681"/>
      <c r="B300" s="527"/>
      <c r="C300" s="667" t="s">
        <v>675</v>
      </c>
      <c r="D300" s="256" t="s">
        <v>423</v>
      </c>
      <c r="E300" s="228">
        <v>0</v>
      </c>
      <c r="F300" s="229">
        <v>363</v>
      </c>
      <c r="G300" s="1109">
        <v>363</v>
      </c>
      <c r="H300" s="655">
        <v>0</v>
      </c>
      <c r="I300" s="533">
        <f t="shared" si="15"/>
        <v>100</v>
      </c>
    </row>
    <row r="301" spans="1:9" s="4" customFormat="1" ht="15" customHeight="1" x14ac:dyDescent="0.25">
      <c r="A301" s="681"/>
      <c r="B301" s="527"/>
      <c r="C301" s="667" t="s">
        <v>743</v>
      </c>
      <c r="D301" s="257" t="s">
        <v>423</v>
      </c>
      <c r="E301" s="228">
        <v>0</v>
      </c>
      <c r="F301" s="229">
        <v>363</v>
      </c>
      <c r="G301" s="1109">
        <v>363</v>
      </c>
      <c r="H301" s="655">
        <v>0</v>
      </c>
      <c r="I301" s="533">
        <f t="shared" si="15"/>
        <v>100</v>
      </c>
    </row>
    <row r="302" spans="1:9" s="4" customFormat="1" ht="15" customHeight="1" x14ac:dyDescent="0.25">
      <c r="A302" s="681"/>
      <c r="B302" s="527"/>
      <c r="C302" s="667" t="s">
        <v>676</v>
      </c>
      <c r="D302" s="235" t="s">
        <v>423</v>
      </c>
      <c r="E302" s="228">
        <v>0</v>
      </c>
      <c r="F302" s="229">
        <v>666</v>
      </c>
      <c r="G302" s="1109">
        <v>666</v>
      </c>
      <c r="H302" s="655">
        <v>0</v>
      </c>
      <c r="I302" s="533">
        <f t="shared" si="15"/>
        <v>100</v>
      </c>
    </row>
    <row r="303" spans="1:9" s="4" customFormat="1" ht="15" customHeight="1" x14ac:dyDescent="0.25">
      <c r="A303" s="681"/>
      <c r="B303" s="527"/>
      <c r="C303" s="667" t="s">
        <v>677</v>
      </c>
      <c r="D303" s="235" t="s">
        <v>423</v>
      </c>
      <c r="E303" s="228">
        <v>0</v>
      </c>
      <c r="F303" s="229">
        <v>726</v>
      </c>
      <c r="G303" s="1109">
        <v>726</v>
      </c>
      <c r="H303" s="655">
        <v>0</v>
      </c>
      <c r="I303" s="533">
        <f t="shared" si="15"/>
        <v>100</v>
      </c>
    </row>
    <row r="304" spans="1:9" s="4" customFormat="1" ht="15" customHeight="1" x14ac:dyDescent="0.25">
      <c r="A304" s="681"/>
      <c r="B304" s="527"/>
      <c r="C304" s="667" t="s">
        <v>678</v>
      </c>
      <c r="D304" s="256" t="s">
        <v>423</v>
      </c>
      <c r="E304" s="228">
        <v>0</v>
      </c>
      <c r="F304" s="229">
        <v>720</v>
      </c>
      <c r="G304" s="1109">
        <v>720</v>
      </c>
      <c r="H304" s="655">
        <v>0</v>
      </c>
      <c r="I304" s="533">
        <f t="shared" si="15"/>
        <v>100</v>
      </c>
    </row>
    <row r="305" spans="1:9" s="4" customFormat="1" ht="15" customHeight="1" x14ac:dyDescent="0.25">
      <c r="A305" s="681"/>
      <c r="B305" s="527"/>
      <c r="C305" s="667" t="s">
        <v>679</v>
      </c>
      <c r="D305" s="257" t="s">
        <v>423</v>
      </c>
      <c r="E305" s="228">
        <v>0</v>
      </c>
      <c r="F305" s="229">
        <v>720</v>
      </c>
      <c r="G305" s="1109">
        <v>720</v>
      </c>
      <c r="H305" s="655">
        <v>0</v>
      </c>
      <c r="I305" s="533">
        <f t="shared" si="15"/>
        <v>100</v>
      </c>
    </row>
    <row r="306" spans="1:9" s="4" customFormat="1" ht="15" customHeight="1" x14ac:dyDescent="0.25">
      <c r="A306" s="681"/>
      <c r="B306" s="527"/>
      <c r="C306" s="667" t="s">
        <v>680</v>
      </c>
      <c r="D306" s="235" t="s">
        <v>423</v>
      </c>
      <c r="E306" s="228">
        <v>0</v>
      </c>
      <c r="F306" s="229">
        <v>250</v>
      </c>
      <c r="G306" s="1109">
        <v>250</v>
      </c>
      <c r="H306" s="655">
        <v>0</v>
      </c>
      <c r="I306" s="533">
        <f t="shared" si="15"/>
        <v>100</v>
      </c>
    </row>
    <row r="307" spans="1:9" s="4" customFormat="1" ht="15" customHeight="1" x14ac:dyDescent="0.25">
      <c r="A307" s="681"/>
      <c r="B307" s="527"/>
      <c r="C307" s="667" t="s">
        <v>681</v>
      </c>
      <c r="D307" s="235" t="s">
        <v>423</v>
      </c>
      <c r="E307" s="228">
        <v>0</v>
      </c>
      <c r="F307" s="229">
        <v>250</v>
      </c>
      <c r="G307" s="1109">
        <v>250</v>
      </c>
      <c r="H307" s="655">
        <v>0</v>
      </c>
      <c r="I307" s="533">
        <f t="shared" si="15"/>
        <v>100</v>
      </c>
    </row>
    <row r="308" spans="1:9" s="4" customFormat="1" ht="15" customHeight="1" x14ac:dyDescent="0.25">
      <c r="A308" s="681"/>
      <c r="B308" s="527"/>
      <c r="C308" s="667" t="s">
        <v>682</v>
      </c>
      <c r="D308" s="256" t="s">
        <v>423</v>
      </c>
      <c r="E308" s="228">
        <v>0</v>
      </c>
      <c r="F308" s="229">
        <v>42</v>
      </c>
      <c r="G308" s="1109">
        <v>42</v>
      </c>
      <c r="H308" s="655">
        <v>0</v>
      </c>
      <c r="I308" s="533">
        <f t="shared" si="15"/>
        <v>100</v>
      </c>
    </row>
    <row r="309" spans="1:9" s="4" customFormat="1" ht="15" customHeight="1" x14ac:dyDescent="0.25">
      <c r="A309" s="681"/>
      <c r="B309" s="527"/>
      <c r="C309" s="667" t="s">
        <v>683</v>
      </c>
      <c r="D309" s="235" t="s">
        <v>423</v>
      </c>
      <c r="E309" s="228">
        <v>0</v>
      </c>
      <c r="F309" s="229">
        <v>250</v>
      </c>
      <c r="G309" s="1109">
        <v>250</v>
      </c>
      <c r="H309" s="655">
        <v>0</v>
      </c>
      <c r="I309" s="533">
        <f t="shared" si="15"/>
        <v>100</v>
      </c>
    </row>
    <row r="310" spans="1:9" s="4" customFormat="1" ht="15" customHeight="1" thickBot="1" x14ac:dyDescent="0.3">
      <c r="A310" s="670"/>
      <c r="B310" s="536"/>
      <c r="C310" s="671" t="s">
        <v>659</v>
      </c>
      <c r="D310" s="237" t="s">
        <v>423</v>
      </c>
      <c r="E310" s="672">
        <v>0</v>
      </c>
      <c r="F310" s="1110">
        <v>61.7</v>
      </c>
      <c r="G310" s="1111">
        <v>62</v>
      </c>
      <c r="H310" s="673">
        <v>0</v>
      </c>
      <c r="I310" s="674">
        <f t="shared" si="15"/>
        <v>100.48622366288494</v>
      </c>
    </row>
    <row r="311" spans="1:9" s="4" customFormat="1" ht="15" customHeight="1" x14ac:dyDescent="0.25">
      <c r="A311" s="675"/>
      <c r="B311" s="541"/>
      <c r="C311" s="676"/>
      <c r="D311" s="236"/>
      <c r="E311" s="677"/>
      <c r="F311" s="678"/>
      <c r="G311" s="305"/>
      <c r="H311" s="544"/>
      <c r="I311" s="544"/>
    </row>
    <row r="312" spans="1:9" s="4" customFormat="1" ht="15" customHeight="1" x14ac:dyDescent="0.25">
      <c r="A312" s="675"/>
      <c r="B312" s="541"/>
      <c r="C312" s="676"/>
      <c r="D312" s="236"/>
      <c r="E312" s="677"/>
      <c r="F312" s="678"/>
      <c r="G312" s="305"/>
      <c r="H312" s="544"/>
      <c r="I312" s="544"/>
    </row>
    <row r="313" spans="1:9" s="4" customFormat="1" ht="15" customHeight="1" x14ac:dyDescent="0.25">
      <c r="A313" s="675"/>
      <c r="B313" s="541"/>
      <c r="C313" s="676"/>
      <c r="D313" s="236"/>
      <c r="E313" s="677"/>
      <c r="F313" s="678"/>
      <c r="G313" s="305"/>
      <c r="H313" s="544"/>
      <c r="I313" s="544"/>
    </row>
    <row r="314" spans="1:9" s="4" customFormat="1" ht="15" customHeight="1" x14ac:dyDescent="0.25">
      <c r="A314" s="675"/>
      <c r="B314" s="541"/>
      <c r="C314" s="676"/>
      <c r="D314" s="236"/>
      <c r="E314" s="677"/>
      <c r="F314" s="678"/>
      <c r="G314" s="305"/>
      <c r="H314" s="544"/>
      <c r="I314" s="544"/>
    </row>
    <row r="315" spans="1:9" s="1124" customFormat="1" x14ac:dyDescent="0.25">
      <c r="A315" s="675"/>
      <c r="B315" s="541"/>
      <c r="C315" s="676"/>
      <c r="D315" s="236"/>
      <c r="E315" s="677"/>
      <c r="F315" s="678"/>
      <c r="G315" s="305"/>
      <c r="H315" s="544"/>
      <c r="I315" s="544"/>
    </row>
    <row r="316" spans="1:9" s="1124" customFormat="1" x14ac:dyDescent="0.25">
      <c r="A316" s="675"/>
      <c r="B316" s="541"/>
      <c r="C316" s="676"/>
      <c r="D316" s="236"/>
      <c r="E316" s="677"/>
      <c r="F316" s="678"/>
      <c r="G316" s="305"/>
      <c r="H316" s="544"/>
      <c r="I316" s="544"/>
    </row>
    <row r="317" spans="1:9" s="1124" customFormat="1" x14ac:dyDescent="0.25">
      <c r="A317" s="675"/>
      <c r="B317" s="541"/>
      <c r="C317" s="676"/>
      <c r="D317" s="236"/>
      <c r="E317" s="677"/>
      <c r="F317" s="678"/>
      <c r="G317" s="305"/>
      <c r="H317" s="544"/>
      <c r="I317" s="544"/>
    </row>
    <row r="318" spans="1:9" s="1124" customFormat="1" ht="15.75" thickBot="1" x14ac:dyDescent="0.3">
      <c r="A318" s="675"/>
      <c r="B318" s="541"/>
      <c r="C318" s="676"/>
      <c r="D318" s="236"/>
      <c r="E318" s="677"/>
      <c r="F318" s="678"/>
      <c r="G318" s="305"/>
      <c r="H318" s="544"/>
      <c r="I318" s="36" t="s">
        <v>730</v>
      </c>
    </row>
    <row r="319" spans="1:9" s="1124" customFormat="1" x14ac:dyDescent="0.25">
      <c r="A319" s="553" t="s">
        <v>1</v>
      </c>
      <c r="B319" s="554" t="s">
        <v>2</v>
      </c>
      <c r="C319" s="379"/>
      <c r="D319" s="556"/>
      <c r="E319" s="25" t="s">
        <v>3</v>
      </c>
      <c r="F319" s="16" t="s">
        <v>4</v>
      </c>
      <c r="G319" s="16" t="s">
        <v>5</v>
      </c>
      <c r="H319" s="492" t="s">
        <v>47</v>
      </c>
      <c r="I319" s="493" t="s">
        <v>47</v>
      </c>
    </row>
    <row r="320" spans="1:9" s="1124" customFormat="1" x14ac:dyDescent="0.25">
      <c r="A320" s="557" t="s">
        <v>6</v>
      </c>
      <c r="B320" s="558" t="s">
        <v>7</v>
      </c>
      <c r="C320" s="384" t="s">
        <v>622</v>
      </c>
      <c r="D320" s="560" t="s">
        <v>8</v>
      </c>
      <c r="E320" s="27" t="s">
        <v>9</v>
      </c>
      <c r="F320" s="601" t="s">
        <v>10</v>
      </c>
      <c r="G320" s="18" t="s">
        <v>702</v>
      </c>
      <c r="H320" s="602" t="s">
        <v>48</v>
      </c>
      <c r="I320" s="498" t="s">
        <v>48</v>
      </c>
    </row>
    <row r="321" spans="1:9" s="1124" customFormat="1" ht="15.75" thickBot="1" x14ac:dyDescent="0.3">
      <c r="A321" s="561" t="s">
        <v>13</v>
      </c>
      <c r="B321" s="562" t="s">
        <v>14</v>
      </c>
      <c r="C321" s="389"/>
      <c r="D321" s="564"/>
      <c r="E321" s="29" t="s">
        <v>275</v>
      </c>
      <c r="F321" s="21" t="s">
        <v>275</v>
      </c>
      <c r="G321" s="21" t="s">
        <v>626</v>
      </c>
      <c r="H321" s="502" t="s">
        <v>11</v>
      </c>
      <c r="I321" s="503" t="s">
        <v>12</v>
      </c>
    </row>
    <row r="322" spans="1:9" s="4" customFormat="1" x14ac:dyDescent="0.25">
      <c r="A322" s="403" t="s">
        <v>382</v>
      </c>
      <c r="B322" s="1335" t="s">
        <v>570</v>
      </c>
      <c r="C322" s="1300"/>
      <c r="D322" s="236"/>
      <c r="E322" s="686">
        <f>E323+E324+E325+E326</f>
        <v>1900</v>
      </c>
      <c r="F322" s="1115">
        <f t="shared" ref="F322:G322" si="16">F323+F324+F325+F326</f>
        <v>1900</v>
      </c>
      <c r="G322" s="686">
        <f t="shared" si="16"/>
        <v>1440</v>
      </c>
      <c r="H322" s="283">
        <f t="shared" ref="H322:H327" si="17">G322/E322*100</f>
        <v>75.789473684210535</v>
      </c>
      <c r="I322" s="284">
        <f t="shared" ref="I322:I327" si="18">G322/F322*100</f>
        <v>75.789473684210535</v>
      </c>
    </row>
    <row r="323" spans="1:9" s="4" customFormat="1" ht="26.25" x14ac:dyDescent="0.25">
      <c r="A323" s="681"/>
      <c r="B323" s="527"/>
      <c r="C323" s="687" t="s">
        <v>684</v>
      </c>
      <c r="D323" s="318" t="s">
        <v>91</v>
      </c>
      <c r="E323" s="688">
        <v>500</v>
      </c>
      <c r="F323" s="1044">
        <v>500</v>
      </c>
      <c r="G323" s="1109">
        <v>387</v>
      </c>
      <c r="H323" s="62">
        <f t="shared" si="17"/>
        <v>77.400000000000006</v>
      </c>
      <c r="I323" s="63">
        <f t="shared" si="18"/>
        <v>77.400000000000006</v>
      </c>
    </row>
    <row r="324" spans="1:9" s="4" customFormat="1" ht="26.25" x14ac:dyDescent="0.25">
      <c r="A324" s="681"/>
      <c r="B324" s="527"/>
      <c r="C324" s="689" t="s">
        <v>685</v>
      </c>
      <c r="D324" s="256" t="s">
        <v>91</v>
      </c>
      <c r="E324" s="688">
        <v>500</v>
      </c>
      <c r="F324" s="1044">
        <v>500</v>
      </c>
      <c r="G324" s="1109">
        <v>387</v>
      </c>
      <c r="H324" s="62">
        <f t="shared" si="17"/>
        <v>77.400000000000006</v>
      </c>
      <c r="I324" s="63">
        <f t="shared" si="18"/>
        <v>77.400000000000006</v>
      </c>
    </row>
    <row r="325" spans="1:9" s="4" customFormat="1" ht="26.25" x14ac:dyDescent="0.25">
      <c r="A325" s="681"/>
      <c r="B325" s="527"/>
      <c r="C325" s="689" t="s">
        <v>686</v>
      </c>
      <c r="D325" s="72" t="s">
        <v>53</v>
      </c>
      <c r="E325" s="688">
        <v>450</v>
      </c>
      <c r="F325" s="1044">
        <v>450</v>
      </c>
      <c r="G325" s="1109">
        <v>333</v>
      </c>
      <c r="H325" s="62">
        <f t="shared" si="17"/>
        <v>74</v>
      </c>
      <c r="I325" s="63">
        <f t="shared" si="18"/>
        <v>74</v>
      </c>
    </row>
    <row r="326" spans="1:9" s="4" customFormat="1" ht="27" thickBot="1" x14ac:dyDescent="0.3">
      <c r="A326" s="681"/>
      <c r="B326" s="527"/>
      <c r="C326" s="689" t="s">
        <v>687</v>
      </c>
      <c r="D326" s="72" t="s">
        <v>53</v>
      </c>
      <c r="E326" s="688">
        <v>450</v>
      </c>
      <c r="F326" s="1044">
        <v>450</v>
      </c>
      <c r="G326" s="1109">
        <v>333</v>
      </c>
      <c r="H326" s="62">
        <f t="shared" si="17"/>
        <v>74</v>
      </c>
      <c r="I326" s="63">
        <f t="shared" si="18"/>
        <v>74</v>
      </c>
    </row>
    <row r="327" spans="1:9" s="4" customFormat="1" ht="16.5" customHeight="1" thickBot="1" x14ac:dyDescent="0.3">
      <c r="A327" s="1324" t="s">
        <v>38</v>
      </c>
      <c r="B327" s="1325"/>
      <c r="C327" s="1325"/>
      <c r="D327" s="622"/>
      <c r="E327" s="623">
        <f>E164+E170+E216+E322</f>
        <v>202551</v>
      </c>
      <c r="F327" s="624">
        <f>F164+F170+F216+F322+F168</f>
        <v>311987.89999999997</v>
      </c>
      <c r="G327" s="623">
        <f>G164+G170+G216+G322</f>
        <v>299613</v>
      </c>
      <c r="H327" s="625">
        <f t="shared" si="17"/>
        <v>147.91978316572124</v>
      </c>
      <c r="I327" s="411">
        <f t="shared" si="18"/>
        <v>96.033532069673228</v>
      </c>
    </row>
    <row r="328" spans="1:9" s="4" customFormat="1" ht="15.75" thickBot="1" x14ac:dyDescent="0.3">
      <c r="A328" s="690"/>
      <c r="B328" s="690"/>
      <c r="C328" s="690"/>
      <c r="D328" s="690"/>
      <c r="E328" s="690"/>
      <c r="F328" s="691"/>
      <c r="G328" s="103"/>
      <c r="H328" s="488"/>
      <c r="I328" s="488"/>
    </row>
    <row r="329" spans="1:9" s="4" customFormat="1" ht="16.5" customHeight="1" thickBot="1" x14ac:dyDescent="0.3">
      <c r="A329" s="692" t="s">
        <v>39</v>
      </c>
      <c r="B329" s="416"/>
      <c r="C329" s="416"/>
      <c r="D329" s="417"/>
      <c r="E329" s="106">
        <f>E143+E327</f>
        <v>374102</v>
      </c>
      <c r="F329" s="693">
        <f>F143+F327</f>
        <v>589548.29999999993</v>
      </c>
      <c r="G329" s="106">
        <f>G143+G327</f>
        <v>565653</v>
      </c>
      <c r="H329" s="625">
        <f>G329/E329*100</f>
        <v>151.20288049783215</v>
      </c>
      <c r="I329" s="411">
        <f>G329/F329*100</f>
        <v>95.946846085384365</v>
      </c>
    </row>
    <row r="330" spans="1:9" s="4" customFormat="1" ht="15.75" x14ac:dyDescent="0.25">
      <c r="A330" s="1053"/>
      <c r="B330" s="1053"/>
      <c r="C330" s="1053"/>
      <c r="D330" s="694"/>
      <c r="E330" s="486"/>
      <c r="F330" s="487"/>
      <c r="G330" s="103"/>
      <c r="H330" s="488"/>
      <c r="I330" s="488"/>
    </row>
    <row r="331" spans="1:9" s="4" customFormat="1" ht="15.75" x14ac:dyDescent="0.25">
      <c r="A331" s="1053"/>
      <c r="B331" s="1053"/>
      <c r="C331" s="1053"/>
      <c r="D331" s="694"/>
      <c r="E331" s="486"/>
      <c r="F331" s="487"/>
      <c r="G331" s="103"/>
      <c r="H331" s="488"/>
      <c r="I331" s="488"/>
    </row>
    <row r="332" spans="1:9" s="4" customFormat="1" ht="15.75" x14ac:dyDescent="0.25">
      <c r="A332" s="1053"/>
      <c r="B332" s="1053"/>
      <c r="C332" s="1053"/>
      <c r="D332" s="694"/>
      <c r="E332" s="486"/>
      <c r="F332" s="487"/>
      <c r="G332" s="103"/>
      <c r="H332" s="488"/>
      <c r="I332" s="488"/>
    </row>
    <row r="333" spans="1:9" s="4" customFormat="1" ht="15.75" x14ac:dyDescent="0.25">
      <c r="A333" s="1053"/>
      <c r="B333" s="1053"/>
      <c r="C333" s="1053"/>
      <c r="D333" s="694"/>
      <c r="E333" s="486"/>
      <c r="F333" s="487"/>
      <c r="G333" s="103"/>
      <c r="H333" s="488"/>
      <c r="I333" s="488"/>
    </row>
    <row r="334" spans="1:9" s="4" customFormat="1" ht="15.75" x14ac:dyDescent="0.25">
      <c r="A334" s="1053"/>
      <c r="B334" s="1053"/>
      <c r="C334" s="1053"/>
      <c r="D334" s="694"/>
      <c r="E334" s="486"/>
      <c r="F334" s="487"/>
      <c r="G334" s="103"/>
      <c r="H334" s="488"/>
      <c r="I334" s="488"/>
    </row>
    <row r="335" spans="1:9" s="4" customFormat="1" ht="15.75" x14ac:dyDescent="0.25">
      <c r="A335" s="1053"/>
      <c r="B335" s="1053"/>
      <c r="C335" s="1053"/>
      <c r="D335" s="694"/>
      <c r="E335" s="486"/>
      <c r="F335" s="487"/>
      <c r="G335" s="103"/>
      <c r="H335" s="488"/>
      <c r="I335" s="488"/>
    </row>
    <row r="336" spans="1:9" s="4" customFormat="1" ht="15.75" x14ac:dyDescent="0.25">
      <c r="A336" s="1053"/>
      <c r="B336" s="1053"/>
      <c r="C336" s="1053"/>
      <c r="D336" s="694"/>
      <c r="E336" s="486"/>
      <c r="F336" s="487"/>
      <c r="G336" s="103"/>
      <c r="H336" s="488"/>
      <c r="I336" s="488"/>
    </row>
    <row r="337" spans="1:9" s="4" customFormat="1" ht="15.75" x14ac:dyDescent="0.25">
      <c r="A337" s="1053"/>
      <c r="B337" s="1053"/>
      <c r="C337" s="1053"/>
      <c r="D337" s="694"/>
      <c r="E337" s="486"/>
      <c r="F337" s="487"/>
      <c r="G337" s="103"/>
      <c r="H337" s="488"/>
      <c r="I337" s="488"/>
    </row>
    <row r="338" spans="1:9" s="4" customFormat="1" ht="15.75" x14ac:dyDescent="0.25">
      <c r="A338" s="1053"/>
      <c r="B338" s="1053"/>
      <c r="C338" s="1053"/>
      <c r="D338" s="694"/>
      <c r="E338" s="486"/>
      <c r="F338" s="487"/>
      <c r="G338" s="103"/>
      <c r="H338" s="488"/>
      <c r="I338" s="488"/>
    </row>
    <row r="339" spans="1:9" s="4" customFormat="1" ht="15.75" x14ac:dyDescent="0.25">
      <c r="A339" s="1053"/>
      <c r="B339" s="1053"/>
      <c r="C339" s="1053"/>
      <c r="D339" s="694"/>
      <c r="E339" s="486"/>
      <c r="F339" s="487"/>
      <c r="G339" s="103"/>
      <c r="H339" s="488"/>
      <c r="I339" s="488"/>
    </row>
    <row r="340" spans="1:9" s="4" customFormat="1" ht="15.75" x14ac:dyDescent="0.25">
      <c r="A340" s="274"/>
      <c r="B340" s="274"/>
      <c r="C340" s="274"/>
      <c r="D340" s="3"/>
      <c r="E340" s="39"/>
      <c r="F340" s="38"/>
      <c r="G340" s="103"/>
      <c r="H340" s="37"/>
      <c r="I340" s="37"/>
    </row>
    <row r="341" spans="1:9" s="4" customFormat="1" ht="15.75" x14ac:dyDescent="0.25">
      <c r="A341" s="274"/>
      <c r="B341" s="274"/>
      <c r="C341" s="274"/>
      <c r="D341" s="3"/>
      <c r="E341" s="39"/>
      <c r="F341" s="38"/>
      <c r="G341" s="103"/>
      <c r="H341" s="37"/>
      <c r="I341" s="37"/>
    </row>
    <row r="342" spans="1:9" s="4" customFormat="1" ht="15.75" x14ac:dyDescent="0.25">
      <c r="A342" s="274"/>
      <c r="B342" s="274"/>
      <c r="C342" s="274"/>
      <c r="D342" s="3"/>
      <c r="E342" s="39"/>
      <c r="F342" s="38"/>
      <c r="G342" s="103"/>
      <c r="H342" s="37"/>
      <c r="I342" s="37"/>
    </row>
    <row r="343" spans="1:9" s="4" customFormat="1" ht="15.75" x14ac:dyDescent="0.25">
      <c r="A343" s="274"/>
      <c r="B343" s="274"/>
      <c r="C343" s="274"/>
      <c r="D343" s="3"/>
      <c r="E343" s="39"/>
      <c r="F343" s="38"/>
      <c r="G343" s="103"/>
      <c r="H343" s="37"/>
      <c r="I343" s="37"/>
    </row>
    <row r="344" spans="1:9" s="4" customFormat="1" ht="15.75" x14ac:dyDescent="0.25">
      <c r="A344" s="274"/>
      <c r="B344" s="274"/>
      <c r="C344" s="274"/>
      <c r="D344" s="3"/>
      <c r="E344" s="39"/>
      <c r="F344" s="38"/>
      <c r="G344" s="103"/>
      <c r="H344" s="37"/>
      <c r="I344" s="37"/>
    </row>
    <row r="345" spans="1:9" s="4" customFormat="1" ht="15.75" x14ac:dyDescent="0.25">
      <c r="A345" s="274"/>
      <c r="B345" s="274"/>
      <c r="C345" s="274"/>
      <c r="D345" s="3"/>
      <c r="E345" s="39"/>
      <c r="F345" s="38"/>
      <c r="G345" s="103"/>
      <c r="H345" s="37"/>
      <c r="I345" s="37"/>
    </row>
    <row r="346" spans="1:9" s="4" customFormat="1" ht="15.75" x14ac:dyDescent="0.25">
      <c r="A346" s="274"/>
      <c r="B346" s="274"/>
      <c r="C346" s="274"/>
      <c r="D346" s="3"/>
      <c r="E346" s="39"/>
      <c r="F346" s="38"/>
      <c r="G346" s="103"/>
      <c r="H346" s="37"/>
      <c r="I346" s="37"/>
    </row>
    <row r="347" spans="1:9" s="4" customFormat="1" ht="15.75" x14ac:dyDescent="0.25">
      <c r="A347" s="274"/>
      <c r="B347" s="274"/>
      <c r="C347" s="274"/>
      <c r="D347" s="3"/>
      <c r="E347" s="39"/>
      <c r="F347" s="38"/>
      <c r="G347" s="103"/>
      <c r="H347" s="37"/>
      <c r="I347" s="37"/>
    </row>
    <row r="348" spans="1:9" s="4" customFormat="1" ht="15.75" x14ac:dyDescent="0.25">
      <c r="A348" s="274"/>
      <c r="B348" s="274"/>
      <c r="C348" s="274"/>
      <c r="D348" s="3"/>
      <c r="E348" s="39"/>
      <c r="F348" s="38"/>
      <c r="G348" s="103"/>
      <c r="H348" s="37"/>
      <c r="I348" s="37"/>
    </row>
    <row r="349" spans="1:9" s="4" customFormat="1" ht="15.75" x14ac:dyDescent="0.25">
      <c r="A349" s="274"/>
      <c r="B349" s="274"/>
      <c r="C349" s="274"/>
      <c r="D349" s="3"/>
      <c r="E349" s="39"/>
      <c r="F349" s="38"/>
      <c r="G349" s="103"/>
      <c r="H349" s="37"/>
      <c r="I349" s="37"/>
    </row>
    <row r="350" spans="1:9" s="4" customFormat="1" ht="15.75" x14ac:dyDescent="0.25">
      <c r="A350" s="274"/>
      <c r="B350" s="274"/>
      <c r="C350" s="274"/>
      <c r="D350" s="3"/>
      <c r="E350" s="39"/>
      <c r="F350" s="38"/>
      <c r="G350" s="103"/>
      <c r="H350" s="37"/>
      <c r="I350" s="37"/>
    </row>
    <row r="351" spans="1:9" s="4" customFormat="1" ht="15.75" x14ac:dyDescent="0.25">
      <c r="A351" s="274"/>
      <c r="B351" s="274"/>
      <c r="C351" s="274"/>
      <c r="D351" s="3"/>
      <c r="E351" s="39"/>
      <c r="F351" s="38"/>
      <c r="G351" s="103"/>
      <c r="H351" s="37"/>
      <c r="I351" s="37"/>
    </row>
    <row r="352" spans="1:9" s="4" customFormat="1" x14ac:dyDescent="0.25">
      <c r="A352"/>
      <c r="B352"/>
      <c r="C352"/>
      <c r="D352"/>
      <c r="E352"/>
      <c r="F352"/>
      <c r="G352" s="101"/>
      <c r="H352"/>
      <c r="I352"/>
    </row>
    <row r="353" spans="1:9" s="4" customFormat="1" x14ac:dyDescent="0.25">
      <c r="A353"/>
      <c r="B353"/>
      <c r="C353"/>
      <c r="D353"/>
      <c r="E353"/>
      <c r="F353"/>
      <c r="G353" s="101"/>
      <c r="H353"/>
      <c r="I353"/>
    </row>
    <row r="354" spans="1:9" s="4" customFormat="1" x14ac:dyDescent="0.25">
      <c r="A354"/>
      <c r="B354"/>
      <c r="C354"/>
      <c r="D354"/>
      <c r="E354"/>
      <c r="F354"/>
      <c r="G354" s="101"/>
      <c r="H354"/>
      <c r="I354"/>
    </row>
    <row r="355" spans="1:9" s="4" customFormat="1" x14ac:dyDescent="0.25">
      <c r="A355"/>
      <c r="B355"/>
      <c r="C355"/>
      <c r="D355"/>
      <c r="E355"/>
      <c r="F355"/>
      <c r="G355" s="101"/>
      <c r="H355"/>
      <c r="I355"/>
    </row>
    <row r="356" spans="1:9" s="4" customFormat="1" x14ac:dyDescent="0.25">
      <c r="A356"/>
      <c r="B356"/>
      <c r="C356"/>
      <c r="D356"/>
      <c r="E356"/>
      <c r="F356"/>
      <c r="G356" s="101"/>
      <c r="H356"/>
      <c r="I356"/>
    </row>
    <row r="357" spans="1:9" s="4" customFormat="1" x14ac:dyDescent="0.25">
      <c r="A357"/>
      <c r="B357"/>
      <c r="C357"/>
      <c r="D357"/>
      <c r="E357"/>
      <c r="F357"/>
      <c r="G357" s="101"/>
      <c r="H357"/>
      <c r="I357"/>
    </row>
    <row r="358" spans="1:9" s="4" customFormat="1" x14ac:dyDescent="0.25">
      <c r="A358"/>
      <c r="B358"/>
      <c r="C358"/>
      <c r="D358"/>
      <c r="E358"/>
      <c r="F358"/>
      <c r="G358" s="101"/>
      <c r="H358"/>
      <c r="I358"/>
    </row>
    <row r="359" spans="1:9" s="4" customFormat="1" x14ac:dyDescent="0.25">
      <c r="A359"/>
      <c r="B359"/>
      <c r="C359"/>
      <c r="D359"/>
      <c r="E359"/>
      <c r="F359"/>
      <c r="G359" s="101"/>
      <c r="H359"/>
      <c r="I359"/>
    </row>
    <row r="360" spans="1:9" s="4" customFormat="1" x14ac:dyDescent="0.25">
      <c r="A360"/>
      <c r="B360"/>
      <c r="C360"/>
      <c r="D360"/>
      <c r="E360"/>
      <c r="F360"/>
      <c r="G360" s="101"/>
      <c r="H360"/>
      <c r="I360"/>
    </row>
    <row r="361" spans="1:9" s="4" customFormat="1" x14ac:dyDescent="0.25">
      <c r="A361"/>
      <c r="B361"/>
      <c r="C361"/>
      <c r="D361"/>
      <c r="E361"/>
      <c r="F361"/>
      <c r="G361" s="101"/>
      <c r="H361"/>
      <c r="I361"/>
    </row>
    <row r="362" spans="1:9" s="4" customFormat="1" x14ac:dyDescent="0.25">
      <c r="A362"/>
      <c r="B362"/>
      <c r="C362"/>
      <c r="D362"/>
      <c r="E362"/>
      <c r="F362"/>
      <c r="G362" s="101"/>
      <c r="H362"/>
      <c r="I362"/>
    </row>
    <row r="363" spans="1:9" s="4" customFormat="1" x14ac:dyDescent="0.25">
      <c r="A363"/>
      <c r="B363"/>
      <c r="C363"/>
      <c r="D363"/>
      <c r="E363"/>
      <c r="F363"/>
      <c r="G363" s="101"/>
      <c r="H363"/>
      <c r="I363"/>
    </row>
    <row r="364" spans="1:9" s="4" customFormat="1" x14ac:dyDescent="0.25">
      <c r="A364"/>
      <c r="B364"/>
      <c r="C364"/>
      <c r="D364"/>
      <c r="E364"/>
      <c r="F364"/>
      <c r="G364" s="101"/>
      <c r="H364"/>
      <c r="I364"/>
    </row>
    <row r="365" spans="1:9" s="4" customFormat="1" x14ac:dyDescent="0.25">
      <c r="A365"/>
      <c r="B365"/>
      <c r="C365"/>
      <c r="D365"/>
      <c r="E365"/>
      <c r="F365"/>
      <c r="G365" s="101"/>
      <c r="H365"/>
      <c r="I365"/>
    </row>
    <row r="366" spans="1:9" s="4" customFormat="1" x14ac:dyDescent="0.25">
      <c r="A366"/>
      <c r="B366"/>
      <c r="C366"/>
      <c r="D366"/>
      <c r="E366"/>
      <c r="F366"/>
      <c r="G366" s="101"/>
      <c r="H366"/>
      <c r="I366"/>
    </row>
    <row r="367" spans="1:9" s="4" customFormat="1" x14ac:dyDescent="0.25">
      <c r="A367"/>
      <c r="B367"/>
      <c r="C367"/>
      <c r="D367"/>
      <c r="E367"/>
      <c r="F367"/>
      <c r="G367" s="101"/>
      <c r="H367"/>
      <c r="I367"/>
    </row>
    <row r="368" spans="1:9" s="4" customFormat="1" x14ac:dyDescent="0.25">
      <c r="A368"/>
      <c r="B368"/>
      <c r="C368"/>
      <c r="D368"/>
      <c r="E368"/>
      <c r="F368"/>
      <c r="G368" s="101"/>
      <c r="H368"/>
      <c r="I368"/>
    </row>
    <row r="369" spans="1:9" s="4" customFormat="1" x14ac:dyDescent="0.25">
      <c r="A369"/>
      <c r="B369"/>
      <c r="C369"/>
      <c r="D369"/>
      <c r="E369"/>
      <c r="F369"/>
      <c r="G369" s="101"/>
      <c r="H369"/>
      <c r="I369"/>
    </row>
    <row r="370" spans="1:9" s="4" customFormat="1" x14ac:dyDescent="0.25">
      <c r="A370"/>
      <c r="B370"/>
      <c r="C370"/>
      <c r="D370"/>
      <c r="E370"/>
      <c r="F370"/>
      <c r="G370" s="101"/>
      <c r="H370"/>
      <c r="I370"/>
    </row>
    <row r="371" spans="1:9" s="4" customFormat="1" x14ac:dyDescent="0.25">
      <c r="A371"/>
      <c r="B371"/>
      <c r="C371"/>
      <c r="D371"/>
      <c r="E371"/>
      <c r="F371"/>
      <c r="G371" s="101"/>
      <c r="H371"/>
      <c r="I371"/>
    </row>
    <row r="372" spans="1:9" s="4" customFormat="1" x14ac:dyDescent="0.25">
      <c r="A372"/>
      <c r="B372"/>
      <c r="C372"/>
      <c r="D372"/>
      <c r="E372"/>
      <c r="F372"/>
      <c r="G372" s="101"/>
      <c r="H372"/>
      <c r="I372"/>
    </row>
    <row r="373" spans="1:9" s="4" customFormat="1" ht="21.95" customHeight="1" x14ac:dyDescent="0.25">
      <c r="A373"/>
      <c r="B373"/>
      <c r="C373"/>
      <c r="D373"/>
      <c r="E373"/>
      <c r="F373"/>
      <c r="G373" s="101"/>
      <c r="H373"/>
      <c r="I373"/>
    </row>
    <row r="374" spans="1:9" s="4" customFormat="1" ht="21.95" customHeight="1" x14ac:dyDescent="0.25">
      <c r="A374"/>
      <c r="B374"/>
      <c r="C374"/>
      <c r="D374"/>
      <c r="E374"/>
      <c r="F374"/>
      <c r="G374" s="101"/>
      <c r="H374"/>
      <c r="I374"/>
    </row>
    <row r="375" spans="1:9" s="4" customFormat="1" ht="21.95" customHeight="1" x14ac:dyDescent="0.25">
      <c r="A375"/>
      <c r="B375"/>
      <c r="C375"/>
      <c r="D375"/>
      <c r="E375"/>
      <c r="F375"/>
      <c r="G375" s="101"/>
      <c r="H375"/>
      <c r="I375"/>
    </row>
    <row r="376" spans="1:9" s="4" customFormat="1" ht="21.95" customHeight="1" x14ac:dyDescent="0.25">
      <c r="A376"/>
      <c r="B376"/>
      <c r="C376"/>
      <c r="D376"/>
      <c r="E376"/>
      <c r="F376"/>
      <c r="G376" s="101"/>
      <c r="H376"/>
      <c r="I376"/>
    </row>
    <row r="377" spans="1:9" s="4" customFormat="1" ht="21.95" customHeight="1" x14ac:dyDescent="0.25">
      <c r="A377"/>
      <c r="B377"/>
      <c r="C377"/>
      <c r="D377"/>
      <c r="E377"/>
      <c r="F377"/>
      <c r="G377" s="101"/>
      <c r="H377"/>
      <c r="I377"/>
    </row>
    <row r="378" spans="1:9" s="4" customFormat="1" ht="21.95" customHeight="1" x14ac:dyDescent="0.25">
      <c r="A378"/>
      <c r="B378"/>
      <c r="C378"/>
      <c r="D378"/>
      <c r="E378"/>
      <c r="F378"/>
      <c r="G378" s="101"/>
      <c r="H378"/>
      <c r="I378"/>
    </row>
    <row r="379" spans="1:9" s="4" customFormat="1" ht="21.95" customHeight="1" x14ac:dyDescent="0.25">
      <c r="A379"/>
      <c r="B379"/>
      <c r="C379"/>
      <c r="D379"/>
      <c r="E379"/>
      <c r="F379"/>
      <c r="G379" s="101"/>
      <c r="H379"/>
      <c r="I379"/>
    </row>
    <row r="380" spans="1:9" s="4" customFormat="1" ht="21.95" customHeight="1" x14ac:dyDescent="0.25">
      <c r="A380"/>
      <c r="B380"/>
      <c r="C380"/>
      <c r="D380"/>
      <c r="E380"/>
      <c r="F380"/>
      <c r="G380" s="101"/>
      <c r="H380"/>
      <c r="I380"/>
    </row>
    <row r="381" spans="1:9" s="4" customFormat="1" ht="21.95" customHeight="1" x14ac:dyDescent="0.25">
      <c r="A381"/>
      <c r="B381"/>
      <c r="C381"/>
      <c r="D381"/>
      <c r="E381"/>
      <c r="F381"/>
      <c r="G381" s="101"/>
      <c r="H381"/>
      <c r="I381"/>
    </row>
    <row r="382" spans="1:9" s="4" customFormat="1" ht="21.95" customHeight="1" x14ac:dyDescent="0.25">
      <c r="A382"/>
      <c r="B382"/>
      <c r="C382"/>
      <c r="D382"/>
      <c r="E382"/>
      <c r="F382"/>
      <c r="G382" s="101"/>
      <c r="H382"/>
      <c r="I382"/>
    </row>
    <row r="383" spans="1:9" s="4" customFormat="1" ht="21.95" customHeight="1" x14ac:dyDescent="0.25">
      <c r="A383"/>
      <c r="B383"/>
      <c r="C383"/>
      <c r="D383"/>
      <c r="E383"/>
      <c r="F383"/>
      <c r="G383" s="101"/>
      <c r="H383"/>
      <c r="I383"/>
    </row>
    <row r="384" spans="1:9" s="4" customFormat="1" ht="21.95" customHeight="1" x14ac:dyDescent="0.25">
      <c r="A384"/>
      <c r="B384"/>
      <c r="C384"/>
      <c r="D384"/>
      <c r="E384"/>
      <c r="F384"/>
      <c r="G384" s="101"/>
      <c r="H384"/>
      <c r="I384"/>
    </row>
    <row r="385" spans="1:9" s="4" customFormat="1" ht="21.95" customHeight="1" x14ac:dyDescent="0.25">
      <c r="A385"/>
      <c r="B385"/>
      <c r="C385"/>
      <c r="D385"/>
      <c r="E385"/>
      <c r="F385"/>
      <c r="G385" s="101"/>
      <c r="H385"/>
      <c r="I385"/>
    </row>
    <row r="386" spans="1:9" s="4" customFormat="1" ht="21.95" customHeight="1" x14ac:dyDescent="0.25">
      <c r="A386"/>
      <c r="B386"/>
      <c r="C386"/>
      <c r="D386"/>
      <c r="E386"/>
      <c r="F386"/>
      <c r="G386" s="101"/>
      <c r="H386"/>
      <c r="I386"/>
    </row>
    <row r="387" spans="1:9" s="4" customFormat="1" ht="21.95" customHeight="1" x14ac:dyDescent="0.25">
      <c r="A387"/>
      <c r="B387"/>
      <c r="C387"/>
      <c r="D387"/>
      <c r="E387"/>
      <c r="F387"/>
      <c r="G387" s="101"/>
      <c r="H387"/>
      <c r="I387"/>
    </row>
    <row r="388" spans="1:9" s="4" customFormat="1" ht="21.95" customHeight="1" x14ac:dyDescent="0.25">
      <c r="A388"/>
      <c r="B388"/>
      <c r="C388"/>
      <c r="D388"/>
      <c r="E388"/>
      <c r="F388"/>
      <c r="G388" s="101"/>
      <c r="H388"/>
      <c r="I388"/>
    </row>
    <row r="389" spans="1:9" s="4" customFormat="1" ht="21.95" customHeight="1" x14ac:dyDescent="0.25">
      <c r="A389"/>
      <c r="B389"/>
      <c r="C389"/>
      <c r="D389"/>
      <c r="E389"/>
      <c r="F389"/>
      <c r="G389" s="101"/>
      <c r="H389"/>
      <c r="I389"/>
    </row>
    <row r="390" spans="1:9" s="4" customFormat="1" ht="21.95" customHeight="1" x14ac:dyDescent="0.25">
      <c r="A390"/>
      <c r="B390"/>
      <c r="C390"/>
      <c r="D390"/>
      <c r="E390"/>
      <c r="F390"/>
      <c r="G390" s="101"/>
      <c r="H390"/>
      <c r="I390"/>
    </row>
    <row r="391" spans="1:9" s="4" customFormat="1" ht="21.95" customHeight="1" x14ac:dyDescent="0.25">
      <c r="A391"/>
      <c r="B391"/>
      <c r="C391"/>
      <c r="D391"/>
      <c r="E391"/>
      <c r="F391"/>
      <c r="G391" s="101"/>
      <c r="H391"/>
      <c r="I391"/>
    </row>
    <row r="392" spans="1:9" s="4" customFormat="1" ht="21.95" customHeight="1" x14ac:dyDescent="0.25">
      <c r="A392"/>
      <c r="B392"/>
      <c r="C392"/>
      <c r="D392"/>
      <c r="E392"/>
      <c r="F392"/>
      <c r="G392" s="101"/>
      <c r="H392"/>
      <c r="I392"/>
    </row>
    <row r="393" spans="1:9" s="4" customFormat="1" ht="21.95" customHeight="1" x14ac:dyDescent="0.25">
      <c r="A393"/>
      <c r="B393"/>
      <c r="C393"/>
      <c r="D393"/>
      <c r="E393"/>
      <c r="F393"/>
      <c r="G393" s="101"/>
      <c r="H393"/>
      <c r="I393"/>
    </row>
    <row r="394" spans="1:9" s="4" customFormat="1" ht="21.95" customHeight="1" x14ac:dyDescent="0.25">
      <c r="A394"/>
      <c r="B394"/>
      <c r="C394"/>
      <c r="D394"/>
      <c r="E394"/>
      <c r="F394"/>
      <c r="G394" s="101"/>
      <c r="H394"/>
      <c r="I394"/>
    </row>
    <row r="395" spans="1:9" s="4" customFormat="1" ht="21.95" customHeight="1" x14ac:dyDescent="0.25">
      <c r="A395"/>
      <c r="B395"/>
      <c r="C395"/>
      <c r="D395"/>
      <c r="E395"/>
      <c r="F395"/>
      <c r="G395" s="101"/>
      <c r="H395"/>
      <c r="I395"/>
    </row>
    <row r="396" spans="1:9" s="4" customFormat="1" ht="21.95" customHeight="1" x14ac:dyDescent="0.25">
      <c r="A396"/>
      <c r="B396"/>
      <c r="C396"/>
      <c r="D396"/>
      <c r="E396"/>
      <c r="F396"/>
      <c r="G396" s="101"/>
      <c r="H396"/>
      <c r="I396"/>
    </row>
    <row r="397" spans="1:9" s="4" customFormat="1" ht="21.95" customHeight="1" x14ac:dyDescent="0.25">
      <c r="A397"/>
      <c r="B397"/>
      <c r="C397"/>
      <c r="D397"/>
      <c r="E397"/>
      <c r="F397"/>
      <c r="G397" s="101"/>
      <c r="H397"/>
      <c r="I397"/>
    </row>
    <row r="398" spans="1:9" s="4" customFormat="1" ht="21.95" customHeight="1" x14ac:dyDescent="0.25">
      <c r="A398"/>
      <c r="B398"/>
      <c r="C398"/>
      <c r="D398"/>
      <c r="E398"/>
      <c r="F398"/>
      <c r="G398" s="101"/>
      <c r="H398"/>
      <c r="I398"/>
    </row>
    <row r="399" spans="1:9" s="4" customFormat="1" ht="21.95" customHeight="1" x14ac:dyDescent="0.25">
      <c r="A399"/>
      <c r="B399"/>
      <c r="C399"/>
      <c r="D399"/>
      <c r="E399"/>
      <c r="F399"/>
      <c r="G399" s="101"/>
      <c r="H399"/>
      <c r="I399"/>
    </row>
    <row r="400" spans="1:9" s="4" customFormat="1" ht="27" customHeight="1" x14ac:dyDescent="0.25">
      <c r="A400"/>
      <c r="B400"/>
      <c r="C400"/>
      <c r="D400"/>
      <c r="E400"/>
      <c r="F400"/>
      <c r="G400" s="101"/>
      <c r="H400"/>
      <c r="I400"/>
    </row>
    <row r="401" spans="1:9" s="4" customFormat="1" ht="15" customHeight="1" x14ac:dyDescent="0.25">
      <c r="A401"/>
      <c r="B401"/>
      <c r="C401"/>
      <c r="D401"/>
      <c r="E401"/>
      <c r="F401"/>
      <c r="G401" s="101"/>
      <c r="H401"/>
      <c r="I401"/>
    </row>
    <row r="402" spans="1:9" s="4" customFormat="1" ht="15" customHeight="1" x14ac:dyDescent="0.25">
      <c r="A402"/>
      <c r="B402"/>
      <c r="C402"/>
      <c r="D402"/>
      <c r="E402"/>
      <c r="F402"/>
      <c r="G402" s="101"/>
      <c r="H402"/>
      <c r="I402"/>
    </row>
    <row r="403" spans="1:9" s="4" customFormat="1" ht="15" customHeight="1" x14ac:dyDescent="0.25">
      <c r="A403"/>
      <c r="B403"/>
      <c r="C403"/>
      <c r="D403"/>
      <c r="E403"/>
      <c r="F403"/>
      <c r="G403" s="101"/>
      <c r="H403"/>
      <c r="I403"/>
    </row>
    <row r="404" spans="1:9" s="4" customFormat="1" x14ac:dyDescent="0.25">
      <c r="A404"/>
      <c r="B404"/>
      <c r="C404"/>
      <c r="D404"/>
      <c r="E404"/>
      <c r="F404"/>
      <c r="G404" s="101"/>
      <c r="H404"/>
      <c r="I404"/>
    </row>
    <row r="405" spans="1:9" s="4" customFormat="1" x14ac:dyDescent="0.25">
      <c r="A405"/>
      <c r="B405"/>
      <c r="C405"/>
      <c r="D405"/>
      <c r="E405"/>
      <c r="F405"/>
      <c r="G405" s="101"/>
      <c r="H405"/>
      <c r="I405"/>
    </row>
    <row r="406" spans="1:9" s="4" customFormat="1" x14ac:dyDescent="0.25">
      <c r="A406"/>
      <c r="B406"/>
      <c r="C406"/>
      <c r="D406"/>
      <c r="E406"/>
      <c r="F406"/>
      <c r="G406" s="101"/>
      <c r="H406"/>
      <c r="I406"/>
    </row>
    <row r="407" spans="1:9" s="4" customFormat="1" x14ac:dyDescent="0.25">
      <c r="A407"/>
      <c r="B407"/>
      <c r="C407"/>
      <c r="D407"/>
      <c r="E407"/>
      <c r="F407"/>
      <c r="G407" s="101"/>
      <c r="H407"/>
      <c r="I407"/>
    </row>
    <row r="408" spans="1:9" s="4" customFormat="1" x14ac:dyDescent="0.25">
      <c r="A408"/>
      <c r="B408"/>
      <c r="C408"/>
      <c r="D408"/>
      <c r="E408"/>
      <c r="F408"/>
      <c r="G408" s="101"/>
      <c r="H408"/>
      <c r="I408"/>
    </row>
    <row r="409" spans="1:9" s="4" customFormat="1" x14ac:dyDescent="0.25">
      <c r="A409"/>
      <c r="B409"/>
      <c r="C409"/>
      <c r="D409"/>
      <c r="E409"/>
      <c r="F409"/>
      <c r="G409" s="101"/>
      <c r="H409"/>
      <c r="I409"/>
    </row>
    <row r="410" spans="1:9" s="4" customFormat="1" x14ac:dyDescent="0.25">
      <c r="A410"/>
      <c r="B410"/>
      <c r="C410"/>
      <c r="D410"/>
      <c r="E410"/>
      <c r="F410"/>
      <c r="G410" s="101"/>
      <c r="H410"/>
      <c r="I410"/>
    </row>
    <row r="411" spans="1:9" s="4" customFormat="1" x14ac:dyDescent="0.25">
      <c r="A411"/>
      <c r="B411"/>
      <c r="C411"/>
      <c r="D411"/>
      <c r="E411"/>
      <c r="F411"/>
      <c r="G411" s="101"/>
      <c r="H411"/>
      <c r="I411"/>
    </row>
    <row r="412" spans="1:9" s="4" customFormat="1" x14ac:dyDescent="0.25">
      <c r="A412"/>
      <c r="B412"/>
      <c r="C412"/>
      <c r="D412"/>
      <c r="E412"/>
      <c r="F412"/>
      <c r="G412" s="101"/>
      <c r="H412"/>
      <c r="I412"/>
    </row>
    <row r="413" spans="1:9" s="4" customFormat="1" x14ac:dyDescent="0.25">
      <c r="A413"/>
      <c r="B413"/>
      <c r="C413"/>
      <c r="D413"/>
      <c r="E413"/>
      <c r="F413"/>
      <c r="G413" s="101"/>
      <c r="H413"/>
      <c r="I413"/>
    </row>
    <row r="414" spans="1:9" s="4" customFormat="1" x14ac:dyDescent="0.25">
      <c r="A414"/>
      <c r="B414"/>
      <c r="C414"/>
      <c r="D414"/>
      <c r="E414"/>
      <c r="F414"/>
      <c r="G414" s="101"/>
      <c r="H414"/>
      <c r="I414"/>
    </row>
    <row r="415" spans="1:9" s="4" customFormat="1" x14ac:dyDescent="0.25">
      <c r="A415"/>
      <c r="B415"/>
      <c r="C415"/>
      <c r="D415"/>
      <c r="E415"/>
      <c r="F415"/>
      <c r="G415" s="101"/>
      <c r="H415"/>
      <c r="I415"/>
    </row>
  </sheetData>
  <mergeCells count="7">
    <mergeCell ref="A327:C327"/>
    <mergeCell ref="B140:C140"/>
    <mergeCell ref="A163:C163"/>
    <mergeCell ref="B170:C170"/>
    <mergeCell ref="A215:C215"/>
    <mergeCell ref="B216:D216"/>
    <mergeCell ref="B322:C322"/>
  </mergeCells>
  <pageMargins left="0.31496062992125984" right="0" top="0.39370078740157483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3"/>
  <sheetViews>
    <sheetView topLeftCell="A133" workbookViewId="0">
      <selection activeCell="I140" sqref="I140"/>
    </sheetView>
  </sheetViews>
  <sheetFormatPr defaultRowHeight="15" x14ac:dyDescent="0.25"/>
  <cols>
    <col min="1" max="1" width="8.42578125" customWidth="1"/>
    <col min="2" max="2" width="12.28515625" customWidth="1"/>
    <col min="3" max="3" width="54.28515625" customWidth="1"/>
    <col min="4" max="4" width="54.42578125" customWidth="1"/>
    <col min="5" max="5" width="12.42578125" customWidth="1"/>
    <col min="6" max="6" width="13.5703125" customWidth="1"/>
    <col min="7" max="7" width="11.7109375" style="101" customWidth="1"/>
    <col min="8" max="8" width="10" customWidth="1"/>
    <col min="9" max="9" width="10.140625" customWidth="1"/>
  </cols>
  <sheetData>
    <row r="2" spans="1:9" ht="18.75" thickBot="1" x14ac:dyDescent="0.3">
      <c r="A2" s="12" t="s">
        <v>126</v>
      </c>
      <c r="B2" s="11"/>
      <c r="C2" s="13"/>
      <c r="D2" s="12"/>
      <c r="E2" s="11"/>
      <c r="F2" s="11"/>
      <c r="G2" s="108"/>
      <c r="H2" s="695"/>
      <c r="I2" s="1030" t="s">
        <v>731</v>
      </c>
    </row>
    <row r="3" spans="1:9" ht="15" customHeight="1" x14ac:dyDescent="0.25">
      <c r="A3" s="696" t="s">
        <v>1</v>
      </c>
      <c r="B3" s="697" t="s">
        <v>2</v>
      </c>
      <c r="C3" s="379"/>
      <c r="D3" s="697"/>
      <c r="E3" s="25" t="s">
        <v>3</v>
      </c>
      <c r="F3" s="16" t="s">
        <v>500</v>
      </c>
      <c r="G3" s="16" t="s">
        <v>5</v>
      </c>
      <c r="H3" s="492" t="s">
        <v>47</v>
      </c>
      <c r="I3" s="493" t="s">
        <v>47</v>
      </c>
    </row>
    <row r="4" spans="1:9" ht="15" customHeight="1" x14ac:dyDescent="0.25">
      <c r="A4" s="699" t="s">
        <v>6</v>
      </c>
      <c r="B4" s="700" t="s">
        <v>7</v>
      </c>
      <c r="C4" s="384" t="s">
        <v>622</v>
      </c>
      <c r="D4" s="702" t="s">
        <v>8</v>
      </c>
      <c r="E4" s="27" t="s">
        <v>9</v>
      </c>
      <c r="F4" s="18" t="s">
        <v>501</v>
      </c>
      <c r="G4" s="18" t="s">
        <v>702</v>
      </c>
      <c r="H4" s="497" t="s">
        <v>48</v>
      </c>
      <c r="I4" s="498" t="s">
        <v>48</v>
      </c>
    </row>
    <row r="5" spans="1:9" ht="15" customHeight="1" thickBot="1" x14ac:dyDescent="0.3">
      <c r="A5" s="703" t="s">
        <v>13</v>
      </c>
      <c r="B5" s="704" t="s">
        <v>14</v>
      </c>
      <c r="C5" s="389"/>
      <c r="D5" s="706"/>
      <c r="E5" s="29" t="s">
        <v>275</v>
      </c>
      <c r="F5" s="21" t="s">
        <v>275</v>
      </c>
      <c r="G5" s="21" t="s">
        <v>626</v>
      </c>
      <c r="H5" s="502" t="s">
        <v>11</v>
      </c>
      <c r="I5" s="503" t="s">
        <v>12</v>
      </c>
    </row>
    <row r="6" spans="1:9" ht="15.75" x14ac:dyDescent="0.25">
      <c r="A6" s="707" t="s">
        <v>15</v>
      </c>
      <c r="B6" s="708"/>
      <c r="C6" s="709"/>
      <c r="D6" s="710"/>
      <c r="E6" s="464"/>
      <c r="F6" s="764"/>
      <c r="G6" s="294"/>
      <c r="H6" s="765"/>
      <c r="I6" s="1251"/>
    </row>
    <row r="7" spans="1:9" x14ac:dyDescent="0.25">
      <c r="A7" s="609" t="s">
        <v>347</v>
      </c>
      <c r="B7" s="711" t="s">
        <v>557</v>
      </c>
      <c r="C7" s="712"/>
      <c r="D7" s="713"/>
      <c r="E7" s="219">
        <f>E9</f>
        <v>250</v>
      </c>
      <c r="F7" s="1252">
        <f>F9</f>
        <v>0</v>
      </c>
      <c r="G7" s="219">
        <f>G9</f>
        <v>0</v>
      </c>
      <c r="H7" s="1253">
        <v>0</v>
      </c>
      <c r="I7" s="1254">
        <v>0</v>
      </c>
    </row>
    <row r="8" spans="1:9" x14ac:dyDescent="0.25">
      <c r="A8" s="609"/>
      <c r="B8" s="711"/>
      <c r="C8" s="73" t="s">
        <v>277</v>
      </c>
      <c r="D8" s="9"/>
      <c r="E8" s="1255"/>
      <c r="F8" s="1255"/>
      <c r="G8" s="1021"/>
      <c r="H8" s="1255"/>
      <c r="I8" s="331"/>
    </row>
    <row r="9" spans="1:9" x14ac:dyDescent="0.25">
      <c r="A9" s="715"/>
      <c r="B9" s="716"/>
      <c r="C9" s="717" t="s">
        <v>502</v>
      </c>
      <c r="D9" s="351" t="s">
        <v>614</v>
      </c>
      <c r="E9" s="177">
        <v>250</v>
      </c>
      <c r="F9" s="1035">
        <v>0</v>
      </c>
      <c r="G9" s="165">
        <v>0</v>
      </c>
      <c r="H9" s="326">
        <f>G9/E9*100</f>
        <v>0</v>
      </c>
      <c r="I9" s="327">
        <v>0</v>
      </c>
    </row>
    <row r="10" spans="1:9" ht="15.75" x14ac:dyDescent="0.25">
      <c r="A10" s="718"/>
      <c r="B10" s="719"/>
      <c r="C10" s="720"/>
      <c r="D10" s="721"/>
      <c r="E10" s="841"/>
      <c r="F10" s="1256"/>
      <c r="G10" s="1257"/>
      <c r="H10" s="1258"/>
      <c r="I10" s="1259"/>
    </row>
    <row r="11" spans="1:9" x14ac:dyDescent="0.25">
      <c r="A11" s="338" t="s">
        <v>239</v>
      </c>
      <c r="B11" s="1336" t="s">
        <v>243</v>
      </c>
      <c r="C11" s="1337"/>
      <c r="D11" s="722"/>
      <c r="E11" s="219">
        <f>E12+E14+E17+E23+E28+E34+E56+E77+E80+E83</f>
        <v>86228</v>
      </c>
      <c r="F11" s="1252">
        <f>F12+F14+F17+F23+F28+F34+F56+F77+F80+F83</f>
        <v>98214</v>
      </c>
      <c r="G11" s="219">
        <f>G12+G14+G17+G23+G28+G34+G56+G77+G80+G83</f>
        <v>88870</v>
      </c>
      <c r="H11" s="326">
        <f>G11/E11*100</f>
        <v>103.06396994015866</v>
      </c>
      <c r="I11" s="327">
        <f>G11/F11*100</f>
        <v>90.486081414055022</v>
      </c>
    </row>
    <row r="12" spans="1:9" x14ac:dyDescent="0.25">
      <c r="A12" s="338"/>
      <c r="B12" s="1246"/>
      <c r="C12" s="723" t="s">
        <v>558</v>
      </c>
      <c r="D12" s="724" t="s">
        <v>135</v>
      </c>
      <c r="E12" s="219">
        <f>E13</f>
        <v>8</v>
      </c>
      <c r="F12" s="1252">
        <f>F13</f>
        <v>8</v>
      </c>
      <c r="G12" s="219">
        <f>G13</f>
        <v>8</v>
      </c>
      <c r="H12" s="326">
        <v>0</v>
      </c>
      <c r="I12" s="327">
        <f>G12/F12*100</f>
        <v>100</v>
      </c>
    </row>
    <row r="13" spans="1:9" x14ac:dyDescent="0.25">
      <c r="A13" s="338"/>
      <c r="B13" s="1246"/>
      <c r="C13" s="220" t="s">
        <v>559</v>
      </c>
      <c r="D13" s="725" t="s">
        <v>136</v>
      </c>
      <c r="E13" s="177">
        <v>8</v>
      </c>
      <c r="F13" s="1035">
        <v>8</v>
      </c>
      <c r="G13" s="165">
        <v>8</v>
      </c>
      <c r="H13" s="335">
        <v>0</v>
      </c>
      <c r="I13" s="336">
        <f t="shared" ref="I13:I22" si="0">G13/F13*100</f>
        <v>100</v>
      </c>
    </row>
    <row r="14" spans="1:9" x14ac:dyDescent="0.25">
      <c r="A14" s="338"/>
      <c r="B14" s="1246"/>
      <c r="C14" s="726"/>
      <c r="D14" s="724" t="s">
        <v>138</v>
      </c>
      <c r="E14" s="219">
        <f xml:space="preserve"> SUM(E15+E16)</f>
        <v>17040</v>
      </c>
      <c r="F14" s="1252">
        <f xml:space="preserve"> SUM(F15+F16)</f>
        <v>18135.099999999999</v>
      </c>
      <c r="G14" s="219">
        <f xml:space="preserve"> SUM(G15+G16)</f>
        <v>18135</v>
      </c>
      <c r="H14" s="727">
        <f t="shared" ref="H14:H15" si="1">G14/E14*100</f>
        <v>106.42605633802818</v>
      </c>
      <c r="I14" s="728">
        <f t="shared" si="0"/>
        <v>99.999448583134381</v>
      </c>
    </row>
    <row r="15" spans="1:9" x14ac:dyDescent="0.25">
      <c r="A15" s="338"/>
      <c r="B15" s="729" t="s">
        <v>451</v>
      </c>
      <c r="C15" s="220" t="s">
        <v>452</v>
      </c>
      <c r="D15" s="730" t="s">
        <v>139</v>
      </c>
      <c r="E15" s="177">
        <v>17040</v>
      </c>
      <c r="F15" s="1035">
        <v>17244.099999999999</v>
      </c>
      <c r="G15" s="165">
        <v>17244</v>
      </c>
      <c r="H15" s="290">
        <f t="shared" si="1"/>
        <v>101.19718309859155</v>
      </c>
      <c r="I15" s="291">
        <f t="shared" si="0"/>
        <v>99.999420091509577</v>
      </c>
    </row>
    <row r="16" spans="1:9" x14ac:dyDescent="0.25">
      <c r="A16" s="338"/>
      <c r="B16" s="729"/>
      <c r="C16" s="220"/>
      <c r="D16" s="730" t="s">
        <v>453</v>
      </c>
      <c r="E16" s="177">
        <v>0</v>
      </c>
      <c r="F16" s="1035">
        <v>891</v>
      </c>
      <c r="G16" s="165">
        <v>891</v>
      </c>
      <c r="H16" s="290">
        <v>0</v>
      </c>
      <c r="I16" s="291">
        <f t="shared" si="0"/>
        <v>100</v>
      </c>
    </row>
    <row r="17" spans="1:9" x14ac:dyDescent="0.25">
      <c r="A17" s="338"/>
      <c r="B17" s="1246"/>
      <c r="C17" s="220" t="s">
        <v>128</v>
      </c>
      <c r="D17" s="724" t="s">
        <v>129</v>
      </c>
      <c r="E17" s="222">
        <f xml:space="preserve"> SUM( E18+E19+E20+E21+E22)</f>
        <v>375</v>
      </c>
      <c r="F17" s="1208">
        <f xml:space="preserve"> SUM( F18+F19+F20+F21+F22)</f>
        <v>425</v>
      </c>
      <c r="G17" s="222">
        <f xml:space="preserve"> SUM( G18+G19+G20+G21+G22)</f>
        <v>285</v>
      </c>
      <c r="H17" s="326">
        <f t="shared" ref="H17:H21" si="2">G17/E17*100</f>
        <v>76</v>
      </c>
      <c r="I17" s="327">
        <f t="shared" si="0"/>
        <v>67.058823529411754</v>
      </c>
    </row>
    <row r="18" spans="1:9" x14ac:dyDescent="0.25">
      <c r="A18" s="338"/>
      <c r="B18" s="1246"/>
      <c r="C18" s="220"/>
      <c r="D18" s="725" t="s">
        <v>706</v>
      </c>
      <c r="E18" s="218">
        <v>0</v>
      </c>
      <c r="F18" s="1209">
        <v>11.9</v>
      </c>
      <c r="G18" s="218">
        <v>12</v>
      </c>
      <c r="H18" s="335">
        <v>0</v>
      </c>
      <c r="I18" s="336">
        <f t="shared" si="0"/>
        <v>100.84033613445378</v>
      </c>
    </row>
    <row r="19" spans="1:9" x14ac:dyDescent="0.25">
      <c r="A19" s="338"/>
      <c r="B19" s="1246"/>
      <c r="C19" s="220"/>
      <c r="D19" s="725" t="s">
        <v>133</v>
      </c>
      <c r="E19" s="218">
        <v>25</v>
      </c>
      <c r="F19" s="1209">
        <v>25</v>
      </c>
      <c r="G19" s="218">
        <v>0</v>
      </c>
      <c r="H19" s="335">
        <f t="shared" si="2"/>
        <v>0</v>
      </c>
      <c r="I19" s="336">
        <f t="shared" si="0"/>
        <v>0</v>
      </c>
    </row>
    <row r="20" spans="1:9" x14ac:dyDescent="0.25">
      <c r="A20" s="338"/>
      <c r="B20" s="1246"/>
      <c r="C20" s="220"/>
      <c r="D20" s="725" t="s">
        <v>134</v>
      </c>
      <c r="E20" s="177">
        <v>300</v>
      </c>
      <c r="F20" s="1035">
        <v>133.1</v>
      </c>
      <c r="G20" s="165">
        <v>18</v>
      </c>
      <c r="H20" s="335">
        <f t="shared" si="2"/>
        <v>6</v>
      </c>
      <c r="I20" s="336">
        <f t="shared" si="0"/>
        <v>13.5236664162284</v>
      </c>
    </row>
    <row r="21" spans="1:9" x14ac:dyDescent="0.25">
      <c r="A21" s="338"/>
      <c r="B21" s="1246"/>
      <c r="C21" s="220"/>
      <c r="D21" s="725" t="s">
        <v>444</v>
      </c>
      <c r="E21" s="177">
        <v>50</v>
      </c>
      <c r="F21" s="1035">
        <v>205</v>
      </c>
      <c r="G21" s="165">
        <v>205</v>
      </c>
      <c r="H21" s="335">
        <f t="shared" si="2"/>
        <v>409.99999999999994</v>
      </c>
      <c r="I21" s="336">
        <f t="shared" si="0"/>
        <v>100</v>
      </c>
    </row>
    <row r="22" spans="1:9" x14ac:dyDescent="0.25">
      <c r="A22" s="338"/>
      <c r="B22" s="1246"/>
      <c r="C22" s="731" t="s">
        <v>503</v>
      </c>
      <c r="D22" s="725" t="s">
        <v>241</v>
      </c>
      <c r="E22" s="177">
        <v>0</v>
      </c>
      <c r="F22" s="1035">
        <v>50</v>
      </c>
      <c r="G22" s="165">
        <v>50</v>
      </c>
      <c r="H22" s="335">
        <v>0</v>
      </c>
      <c r="I22" s="336">
        <f t="shared" si="0"/>
        <v>100</v>
      </c>
    </row>
    <row r="23" spans="1:9" x14ac:dyDescent="0.25">
      <c r="A23" s="338"/>
      <c r="B23" s="1246"/>
      <c r="C23" s="334"/>
      <c r="D23" s="732" t="s">
        <v>445</v>
      </c>
      <c r="E23" s="219">
        <f>SUM(E24,E25,E26,E27)</f>
        <v>50</v>
      </c>
      <c r="F23" s="1252">
        <f>SUM(F24,F25,F26,F27)</f>
        <v>148.5</v>
      </c>
      <c r="G23" s="219">
        <f>SUM(G24,G25,G26,G27)</f>
        <v>122</v>
      </c>
      <c r="H23" s="326">
        <f t="shared" ref="H23:H26" si="3">G23/E23*100</f>
        <v>244</v>
      </c>
      <c r="I23" s="327">
        <f>G23/F23*100</f>
        <v>82.154882154882159</v>
      </c>
    </row>
    <row r="24" spans="1:9" x14ac:dyDescent="0.25">
      <c r="A24" s="338"/>
      <c r="B24" s="1246"/>
      <c r="C24" s="334"/>
      <c r="D24" s="722" t="s">
        <v>444</v>
      </c>
      <c r="E24" s="177">
        <v>0</v>
      </c>
      <c r="F24" s="1035">
        <v>75</v>
      </c>
      <c r="G24" s="177">
        <v>69</v>
      </c>
      <c r="H24" s="335">
        <v>0</v>
      </c>
      <c r="I24" s="336">
        <f>G24/F24*100</f>
        <v>92</v>
      </c>
    </row>
    <row r="25" spans="1:9" x14ac:dyDescent="0.25">
      <c r="A25" s="338"/>
      <c r="B25" s="1246"/>
      <c r="C25" s="220" t="s">
        <v>504</v>
      </c>
      <c r="D25" s="722" t="s">
        <v>444</v>
      </c>
      <c r="E25" s="177">
        <v>0</v>
      </c>
      <c r="F25" s="1035">
        <v>23.5</v>
      </c>
      <c r="G25" s="165">
        <v>11</v>
      </c>
      <c r="H25" s="335">
        <v>0</v>
      </c>
      <c r="I25" s="336">
        <f t="shared" ref="I25:I33" si="4">G25/F25*100</f>
        <v>46.808510638297875</v>
      </c>
    </row>
    <row r="26" spans="1:9" x14ac:dyDescent="0.25">
      <c r="A26" s="338"/>
      <c r="B26" s="1246"/>
      <c r="C26" s="355"/>
      <c r="D26" s="722" t="s">
        <v>446</v>
      </c>
      <c r="E26" s="177">
        <v>50</v>
      </c>
      <c r="F26" s="1035">
        <v>0</v>
      </c>
      <c r="G26" s="165">
        <v>0</v>
      </c>
      <c r="H26" s="335">
        <f t="shared" si="3"/>
        <v>0</v>
      </c>
      <c r="I26" s="336">
        <v>0</v>
      </c>
    </row>
    <row r="27" spans="1:9" x14ac:dyDescent="0.25">
      <c r="A27" s="338"/>
      <c r="B27" s="1246"/>
      <c r="C27" s="355" t="s">
        <v>504</v>
      </c>
      <c r="D27" s="722" t="s">
        <v>446</v>
      </c>
      <c r="E27" s="177">
        <v>0</v>
      </c>
      <c r="F27" s="1035">
        <v>50</v>
      </c>
      <c r="G27" s="165">
        <v>42</v>
      </c>
      <c r="H27" s="335">
        <v>0</v>
      </c>
      <c r="I27" s="336">
        <f t="shared" si="4"/>
        <v>84</v>
      </c>
    </row>
    <row r="28" spans="1:9" x14ac:dyDescent="0.25">
      <c r="A28" s="338"/>
      <c r="B28" s="1246"/>
      <c r="C28" s="220" t="s">
        <v>505</v>
      </c>
      <c r="D28" s="733" t="s">
        <v>447</v>
      </c>
      <c r="E28" s="219">
        <f xml:space="preserve"> SUM(E29+E30+E31+E32+E33)</f>
        <v>0</v>
      </c>
      <c r="F28" s="1252">
        <f xml:space="preserve"> SUM(F29+F30+F31+F32+F33)</f>
        <v>1822.2</v>
      </c>
      <c r="G28" s="219">
        <f xml:space="preserve"> SUM(G29+G30+G31+G32+G33)</f>
        <v>9</v>
      </c>
      <c r="H28" s="326">
        <v>0</v>
      </c>
      <c r="I28" s="327">
        <f t="shared" si="4"/>
        <v>0.49390846229832075</v>
      </c>
    </row>
    <row r="29" spans="1:9" x14ac:dyDescent="0.25">
      <c r="A29" s="338"/>
      <c r="B29" s="1246"/>
      <c r="C29" s="220"/>
      <c r="D29" s="725" t="s">
        <v>706</v>
      </c>
      <c r="E29" s="177">
        <v>0</v>
      </c>
      <c r="F29" s="1035">
        <v>5</v>
      </c>
      <c r="G29" s="177">
        <v>0</v>
      </c>
      <c r="H29" s="335">
        <v>0</v>
      </c>
      <c r="I29" s="336">
        <f t="shared" si="4"/>
        <v>0</v>
      </c>
    </row>
    <row r="30" spans="1:9" x14ac:dyDescent="0.25">
      <c r="A30" s="338"/>
      <c r="B30" s="422"/>
      <c r="C30" s="11"/>
      <c r="D30" s="722" t="s">
        <v>448</v>
      </c>
      <c r="E30" s="177">
        <v>0</v>
      </c>
      <c r="F30" s="1035">
        <v>30</v>
      </c>
      <c r="G30" s="165">
        <v>0</v>
      </c>
      <c r="H30" s="335">
        <v>0</v>
      </c>
      <c r="I30" s="336">
        <f t="shared" si="4"/>
        <v>0</v>
      </c>
    </row>
    <row r="31" spans="1:9" x14ac:dyDescent="0.25">
      <c r="A31" s="338"/>
      <c r="B31" s="729"/>
      <c r="C31" s="220"/>
      <c r="D31" s="722" t="s">
        <v>134</v>
      </c>
      <c r="E31" s="177">
        <v>0</v>
      </c>
      <c r="F31" s="1035">
        <v>282</v>
      </c>
      <c r="G31" s="165">
        <v>9</v>
      </c>
      <c r="H31" s="335">
        <v>0</v>
      </c>
      <c r="I31" s="336">
        <f t="shared" si="4"/>
        <v>3.1914893617021276</v>
      </c>
    </row>
    <row r="32" spans="1:9" x14ac:dyDescent="0.25">
      <c r="A32" s="338"/>
      <c r="B32" s="729"/>
      <c r="C32" s="220"/>
      <c r="D32" s="722" t="s">
        <v>444</v>
      </c>
      <c r="E32" s="177">
        <v>0</v>
      </c>
      <c r="F32" s="1035">
        <v>745</v>
      </c>
      <c r="G32" s="165">
        <v>0</v>
      </c>
      <c r="H32" s="335">
        <v>0</v>
      </c>
      <c r="I32" s="336">
        <f t="shared" si="4"/>
        <v>0</v>
      </c>
    </row>
    <row r="33" spans="1:9" x14ac:dyDescent="0.25">
      <c r="A33" s="338"/>
      <c r="B33" s="729"/>
      <c r="C33" s="220"/>
      <c r="D33" s="722" t="s">
        <v>449</v>
      </c>
      <c r="E33" s="177">
        <v>0</v>
      </c>
      <c r="F33" s="1035">
        <v>760.2</v>
      </c>
      <c r="G33" s="165">
        <v>0</v>
      </c>
      <c r="H33" s="335">
        <v>0</v>
      </c>
      <c r="I33" s="336">
        <f t="shared" si="4"/>
        <v>0</v>
      </c>
    </row>
    <row r="34" spans="1:9" x14ac:dyDescent="0.25">
      <c r="A34" s="338"/>
      <c r="B34" s="1246"/>
      <c r="C34" s="220" t="s">
        <v>240</v>
      </c>
      <c r="D34" s="734" t="s">
        <v>450</v>
      </c>
      <c r="E34" s="222">
        <f>SUM(E35+E36+E37+E38+E39+E40+E41+E42+E43+E44+E45)</f>
        <v>150</v>
      </c>
      <c r="F34" s="1208">
        <f>SUM(F35+F36+F37+F38+F39+F40+F41+F42+F43+F44+F45)</f>
        <v>725</v>
      </c>
      <c r="G34" s="222">
        <f>SUM(G35+G36+G37+G38+G39+G40+G41+G42+G43+G44+G45)</f>
        <v>669</v>
      </c>
      <c r="H34" s="727">
        <f>G34/E34*100</f>
        <v>446</v>
      </c>
      <c r="I34" s="728">
        <f>G34/F34*100</f>
        <v>92.275862068965523</v>
      </c>
    </row>
    <row r="35" spans="1:9" x14ac:dyDescent="0.25">
      <c r="A35" s="338"/>
      <c r="B35" s="1246"/>
      <c r="C35" s="220"/>
      <c r="D35" s="735" t="s">
        <v>506</v>
      </c>
      <c r="E35" s="218">
        <v>0</v>
      </c>
      <c r="F35" s="1209">
        <v>10</v>
      </c>
      <c r="G35" s="218">
        <v>0</v>
      </c>
      <c r="H35" s="290">
        <v>0</v>
      </c>
      <c r="I35" s="291">
        <f t="shared" ref="I35:I78" si="5">G35/F35*100</f>
        <v>0</v>
      </c>
    </row>
    <row r="36" spans="1:9" x14ac:dyDescent="0.25">
      <c r="A36" s="338"/>
      <c r="B36" s="729" t="s">
        <v>507</v>
      </c>
      <c r="C36" s="220"/>
      <c r="D36" s="735" t="s">
        <v>506</v>
      </c>
      <c r="E36" s="218">
        <v>0</v>
      </c>
      <c r="F36" s="1209">
        <v>30</v>
      </c>
      <c r="G36" s="218">
        <v>21</v>
      </c>
      <c r="H36" s="290">
        <v>0</v>
      </c>
      <c r="I36" s="291">
        <f t="shared" si="5"/>
        <v>70</v>
      </c>
    </row>
    <row r="37" spans="1:9" x14ac:dyDescent="0.25">
      <c r="A37" s="338"/>
      <c r="B37" s="729" t="s">
        <v>507</v>
      </c>
      <c r="C37" s="220"/>
      <c r="D37" s="735" t="s">
        <v>613</v>
      </c>
      <c r="E37" s="218">
        <v>0</v>
      </c>
      <c r="F37" s="1209">
        <v>13</v>
      </c>
      <c r="G37" s="218">
        <v>13</v>
      </c>
      <c r="H37" s="290">
        <v>0</v>
      </c>
      <c r="I37" s="291">
        <f t="shared" si="5"/>
        <v>100</v>
      </c>
    </row>
    <row r="38" spans="1:9" x14ac:dyDescent="0.25">
      <c r="A38" s="338"/>
      <c r="B38" s="1246"/>
      <c r="C38" s="220"/>
      <c r="D38" s="735" t="s">
        <v>137</v>
      </c>
      <c r="E38" s="177">
        <v>120</v>
      </c>
      <c r="F38" s="1035">
        <v>40</v>
      </c>
      <c r="G38" s="165">
        <v>40</v>
      </c>
      <c r="H38" s="335">
        <f t="shared" ref="H38:H72" si="6">G38/E38*100</f>
        <v>33.333333333333329</v>
      </c>
      <c r="I38" s="336">
        <f t="shared" si="5"/>
        <v>100</v>
      </c>
    </row>
    <row r="39" spans="1:9" x14ac:dyDescent="0.25">
      <c r="A39" s="338"/>
      <c r="B39" s="1246"/>
      <c r="C39" s="731" t="s">
        <v>503</v>
      </c>
      <c r="D39" s="735" t="s">
        <v>137</v>
      </c>
      <c r="E39" s="177">
        <v>0</v>
      </c>
      <c r="F39" s="1035">
        <v>100</v>
      </c>
      <c r="G39" s="165">
        <v>100</v>
      </c>
      <c r="H39" s="335">
        <v>0</v>
      </c>
      <c r="I39" s="336">
        <f t="shared" si="5"/>
        <v>100</v>
      </c>
    </row>
    <row r="40" spans="1:9" x14ac:dyDescent="0.25">
      <c r="A40" s="338"/>
      <c r="B40" s="729" t="s">
        <v>507</v>
      </c>
      <c r="C40" s="220"/>
      <c r="D40" s="735" t="s">
        <v>137</v>
      </c>
      <c r="E40" s="177">
        <v>0</v>
      </c>
      <c r="F40" s="1035">
        <v>40</v>
      </c>
      <c r="G40" s="165">
        <v>22</v>
      </c>
      <c r="H40" s="335">
        <v>0</v>
      </c>
      <c r="I40" s="336">
        <f t="shared" si="5"/>
        <v>55.000000000000007</v>
      </c>
    </row>
    <row r="41" spans="1:9" x14ac:dyDescent="0.25">
      <c r="A41" s="338"/>
      <c r="B41" s="1246"/>
      <c r="C41" s="220"/>
      <c r="D41" s="735" t="s">
        <v>134</v>
      </c>
      <c r="E41" s="177">
        <v>30</v>
      </c>
      <c r="F41" s="1035">
        <v>5</v>
      </c>
      <c r="G41" s="165">
        <v>0</v>
      </c>
      <c r="H41" s="335">
        <f t="shared" si="6"/>
        <v>0</v>
      </c>
      <c r="I41" s="336">
        <f t="shared" si="5"/>
        <v>0</v>
      </c>
    </row>
    <row r="42" spans="1:9" x14ac:dyDescent="0.25">
      <c r="A42" s="338"/>
      <c r="B42" s="1246"/>
      <c r="C42" s="220"/>
      <c r="D42" s="735" t="s">
        <v>508</v>
      </c>
      <c r="E42" s="177">
        <v>0</v>
      </c>
      <c r="F42" s="1035">
        <v>70</v>
      </c>
      <c r="G42" s="165">
        <v>62</v>
      </c>
      <c r="H42" s="335">
        <v>0</v>
      </c>
      <c r="I42" s="336">
        <f t="shared" si="5"/>
        <v>88.571428571428569</v>
      </c>
    </row>
    <row r="43" spans="1:9" x14ac:dyDescent="0.25">
      <c r="A43" s="338"/>
      <c r="B43" s="1246"/>
      <c r="C43" s="731" t="s">
        <v>503</v>
      </c>
      <c r="D43" s="735" t="s">
        <v>508</v>
      </c>
      <c r="E43" s="177">
        <v>0</v>
      </c>
      <c r="F43" s="1035">
        <v>300</v>
      </c>
      <c r="G43" s="165">
        <v>300</v>
      </c>
      <c r="H43" s="335">
        <v>0</v>
      </c>
      <c r="I43" s="336">
        <f t="shared" si="5"/>
        <v>100</v>
      </c>
    </row>
    <row r="44" spans="1:9" x14ac:dyDescent="0.25">
      <c r="A44" s="338"/>
      <c r="B44" s="729" t="s">
        <v>507</v>
      </c>
      <c r="C44" s="220"/>
      <c r="D44" s="735" t="s">
        <v>508</v>
      </c>
      <c r="E44" s="177">
        <v>0</v>
      </c>
      <c r="F44" s="1035">
        <v>107</v>
      </c>
      <c r="G44" s="165">
        <v>104</v>
      </c>
      <c r="H44" s="335">
        <v>0</v>
      </c>
      <c r="I44" s="336">
        <f t="shared" si="5"/>
        <v>97.196261682242991</v>
      </c>
    </row>
    <row r="45" spans="1:9" ht="15.75" thickBot="1" x14ac:dyDescent="0.3">
      <c r="A45" s="743"/>
      <c r="B45" s="744" t="s">
        <v>507</v>
      </c>
      <c r="C45" s="301"/>
      <c r="D45" s="745" t="s">
        <v>213</v>
      </c>
      <c r="E45" s="746">
        <v>0</v>
      </c>
      <c r="F45" s="1263">
        <v>10</v>
      </c>
      <c r="G45" s="1222">
        <v>7</v>
      </c>
      <c r="H45" s="747">
        <v>0</v>
      </c>
      <c r="I45" s="748">
        <f t="shared" si="5"/>
        <v>70</v>
      </c>
    </row>
    <row r="46" spans="1:9" s="1" customFormat="1" x14ac:dyDescent="0.25">
      <c r="A46" s="11"/>
      <c r="B46" s="11"/>
      <c r="C46" s="11"/>
      <c r="D46" s="11"/>
      <c r="E46" s="11"/>
      <c r="F46" s="11"/>
      <c r="G46" s="101"/>
      <c r="H46" s="11"/>
      <c r="I46" s="11"/>
    </row>
    <row r="47" spans="1:9" s="1" customFormat="1" x14ac:dyDescent="0.25">
      <c r="A47" s="11"/>
      <c r="B47" s="11"/>
      <c r="C47" s="11"/>
      <c r="D47" s="11"/>
      <c r="E47" s="11"/>
      <c r="F47" s="11"/>
      <c r="G47" s="101"/>
      <c r="H47" s="11"/>
      <c r="I47" s="11"/>
    </row>
    <row r="48" spans="1:9" s="1" customFormat="1" x14ac:dyDescent="0.25">
      <c r="A48" s="11"/>
      <c r="B48" s="11"/>
      <c r="C48" s="11"/>
      <c r="D48" s="11"/>
      <c r="E48" s="11"/>
      <c r="F48" s="11"/>
      <c r="G48" s="101"/>
      <c r="H48" s="11"/>
      <c r="I48" s="11"/>
    </row>
    <row r="49" spans="1:9" s="1" customFormat="1" x14ac:dyDescent="0.25">
      <c r="A49" s="11"/>
      <c r="B49" s="11"/>
      <c r="C49" s="11"/>
      <c r="D49" s="11"/>
      <c r="E49" s="11"/>
      <c r="F49" s="11"/>
      <c r="G49" s="101"/>
      <c r="H49" s="11"/>
      <c r="I49" s="11"/>
    </row>
    <row r="50" spans="1:9" x14ac:dyDescent="0.25">
      <c r="A50" s="11"/>
      <c r="B50" s="11"/>
      <c r="C50" s="11"/>
      <c r="D50" s="11"/>
      <c r="E50" s="11"/>
      <c r="F50" s="11"/>
      <c r="H50" s="11"/>
      <c r="I50" s="11"/>
    </row>
    <row r="51" spans="1:9" ht="15.75" thickBot="1" x14ac:dyDescent="0.3">
      <c r="A51" s="11"/>
      <c r="B51" s="11"/>
      <c r="C51" s="11"/>
      <c r="D51" s="11"/>
      <c r="E51" s="11"/>
      <c r="F51" s="11"/>
      <c r="H51" s="11"/>
      <c r="I51" s="1030" t="s">
        <v>732</v>
      </c>
    </row>
    <row r="52" spans="1:9" x14ac:dyDescent="0.25">
      <c r="A52" s="696" t="s">
        <v>1</v>
      </c>
      <c r="B52" s="697" t="s">
        <v>2</v>
      </c>
      <c r="C52" s="379"/>
      <c r="D52" s="697"/>
      <c r="E52" s="148" t="s">
        <v>3</v>
      </c>
      <c r="F52" s="16" t="s">
        <v>500</v>
      </c>
      <c r="G52" s="16" t="s">
        <v>5</v>
      </c>
      <c r="H52" s="492" t="s">
        <v>47</v>
      </c>
      <c r="I52" s="493" t="s">
        <v>47</v>
      </c>
    </row>
    <row r="53" spans="1:9" x14ac:dyDescent="0.25">
      <c r="A53" s="752" t="s">
        <v>6</v>
      </c>
      <c r="B53" s="1023" t="s">
        <v>7</v>
      </c>
      <c r="C53" s="384" t="s">
        <v>622</v>
      </c>
      <c r="D53" s="702" t="s">
        <v>8</v>
      </c>
      <c r="E53" s="153" t="s">
        <v>9</v>
      </c>
      <c r="F53" s="18" t="s">
        <v>501</v>
      </c>
      <c r="G53" s="18" t="s">
        <v>702</v>
      </c>
      <c r="H53" s="497" t="s">
        <v>48</v>
      </c>
      <c r="I53" s="498" t="s">
        <v>48</v>
      </c>
    </row>
    <row r="54" spans="1:9" ht="15.75" thickBot="1" x14ac:dyDescent="0.3">
      <c r="A54" s="703" t="s">
        <v>13</v>
      </c>
      <c r="B54" s="704" t="s">
        <v>14</v>
      </c>
      <c r="C54" s="389"/>
      <c r="D54" s="706"/>
      <c r="E54" s="158" t="s">
        <v>275</v>
      </c>
      <c r="F54" s="21" t="s">
        <v>275</v>
      </c>
      <c r="G54" s="21" t="s">
        <v>626</v>
      </c>
      <c r="H54" s="502" t="s">
        <v>11</v>
      </c>
      <c r="I54" s="503" t="s">
        <v>12</v>
      </c>
    </row>
    <row r="55" spans="1:9" x14ac:dyDescent="0.25">
      <c r="A55" s="338" t="s">
        <v>239</v>
      </c>
      <c r="B55" s="1336" t="s">
        <v>243</v>
      </c>
      <c r="C55" s="1337"/>
      <c r="D55" s="731"/>
      <c r="E55" s="1269"/>
      <c r="F55" s="1270"/>
      <c r="G55" s="1120"/>
      <c r="H55" s="290"/>
      <c r="I55" s="291"/>
    </row>
    <row r="56" spans="1:9" s="1" customFormat="1" ht="26.25" x14ac:dyDescent="0.25">
      <c r="A56" s="328"/>
      <c r="B56" s="1248"/>
      <c r="C56" s="736"/>
      <c r="D56" s="737" t="s">
        <v>615</v>
      </c>
      <c r="E56" s="738">
        <f>SUM(E57:E75)</f>
        <v>68125</v>
      </c>
      <c r="F56" s="1260">
        <f>SUM(F57:F75)</f>
        <v>76330.2</v>
      </c>
      <c r="G56" s="738">
        <f>SUM(G57:G75)</f>
        <v>69045</v>
      </c>
      <c r="H56" s="727">
        <f t="shared" si="6"/>
        <v>101.35045871559633</v>
      </c>
      <c r="I56" s="728">
        <f t="shared" si="5"/>
        <v>90.455678093336587</v>
      </c>
    </row>
    <row r="57" spans="1:9" s="1" customFormat="1" x14ac:dyDescent="0.25">
      <c r="A57" s="338"/>
      <c r="B57" s="729" t="s">
        <v>454</v>
      </c>
      <c r="C57" s="739" t="s">
        <v>608</v>
      </c>
      <c r="D57" s="740" t="s">
        <v>242</v>
      </c>
      <c r="E57" s="688">
        <v>11800</v>
      </c>
      <c r="F57" s="1044">
        <v>9153.7999999999993</v>
      </c>
      <c r="G57" s="1257">
        <v>7838</v>
      </c>
      <c r="H57" s="741">
        <f t="shared" si="6"/>
        <v>66.423728813559322</v>
      </c>
      <c r="I57" s="336">
        <f t="shared" si="5"/>
        <v>85.625641809958708</v>
      </c>
    </row>
    <row r="58" spans="1:9" s="1" customFormat="1" x14ac:dyDescent="0.25">
      <c r="A58" s="338"/>
      <c r="B58" s="729"/>
      <c r="C58" s="739"/>
      <c r="D58" s="735" t="s">
        <v>707</v>
      </c>
      <c r="E58" s="688">
        <v>0</v>
      </c>
      <c r="F58" s="1044">
        <v>1835.4</v>
      </c>
      <c r="G58" s="1257">
        <v>1826</v>
      </c>
      <c r="H58" s="741">
        <v>0</v>
      </c>
      <c r="I58" s="336">
        <f t="shared" si="5"/>
        <v>99.487850059932441</v>
      </c>
    </row>
    <row r="59" spans="1:9" s="1" customFormat="1" x14ac:dyDescent="0.25">
      <c r="A59" s="338"/>
      <c r="B59" s="729"/>
      <c r="C59" s="739"/>
      <c r="D59" s="740" t="s">
        <v>708</v>
      </c>
      <c r="E59" s="688">
        <v>0</v>
      </c>
      <c r="F59" s="1044">
        <v>200</v>
      </c>
      <c r="G59" s="1257">
        <v>0</v>
      </c>
      <c r="H59" s="741">
        <v>0</v>
      </c>
      <c r="I59" s="336">
        <f t="shared" si="5"/>
        <v>0</v>
      </c>
    </row>
    <row r="60" spans="1:9" s="1" customFormat="1" x14ac:dyDescent="0.25">
      <c r="A60" s="338"/>
      <c r="B60" s="729"/>
      <c r="C60" s="739"/>
      <c r="D60" s="740" t="s">
        <v>709</v>
      </c>
      <c r="E60" s="688">
        <v>0</v>
      </c>
      <c r="F60" s="1044">
        <v>250</v>
      </c>
      <c r="G60" s="1257">
        <v>183</v>
      </c>
      <c r="H60" s="741">
        <v>0</v>
      </c>
      <c r="I60" s="336">
        <f t="shared" si="5"/>
        <v>73.2</v>
      </c>
    </row>
    <row r="61" spans="1:9" s="1" customFormat="1" x14ac:dyDescent="0.25">
      <c r="A61" s="338"/>
      <c r="B61" s="729"/>
      <c r="C61" s="739"/>
      <c r="D61" s="740" t="s">
        <v>710</v>
      </c>
      <c r="E61" s="688">
        <v>0</v>
      </c>
      <c r="F61" s="1044">
        <v>200</v>
      </c>
      <c r="G61" s="1257">
        <v>135</v>
      </c>
      <c r="H61" s="741">
        <v>0</v>
      </c>
      <c r="I61" s="336">
        <f t="shared" si="5"/>
        <v>67.5</v>
      </c>
    </row>
    <row r="62" spans="1:9" x14ac:dyDescent="0.25">
      <c r="A62" s="338"/>
      <c r="B62" s="729"/>
      <c r="C62" s="220"/>
      <c r="D62" s="736" t="s">
        <v>137</v>
      </c>
      <c r="E62" s="177">
        <v>220</v>
      </c>
      <c r="F62" s="1035">
        <v>220</v>
      </c>
      <c r="G62" s="165">
        <v>0</v>
      </c>
      <c r="H62" s="741">
        <f t="shared" si="6"/>
        <v>0</v>
      </c>
      <c r="I62" s="336">
        <f t="shared" si="5"/>
        <v>0</v>
      </c>
    </row>
    <row r="63" spans="1:9" ht="15" customHeight="1" x14ac:dyDescent="0.25">
      <c r="A63" s="338"/>
      <c r="B63" s="729"/>
      <c r="C63" s="220"/>
      <c r="D63" s="736" t="s">
        <v>711</v>
      </c>
      <c r="E63" s="177">
        <v>0</v>
      </c>
      <c r="F63" s="1035">
        <v>15</v>
      </c>
      <c r="G63" s="165">
        <v>11</v>
      </c>
      <c r="H63" s="741">
        <v>0</v>
      </c>
      <c r="I63" s="336">
        <f t="shared" si="5"/>
        <v>73.333333333333329</v>
      </c>
    </row>
    <row r="64" spans="1:9" ht="15" customHeight="1" x14ac:dyDescent="0.25">
      <c r="A64" s="338"/>
      <c r="B64" s="729"/>
      <c r="C64" s="220"/>
      <c r="D64" s="735" t="s">
        <v>712</v>
      </c>
      <c r="E64" s="177">
        <v>0</v>
      </c>
      <c r="F64" s="1035">
        <v>20</v>
      </c>
      <c r="G64" s="165">
        <v>14</v>
      </c>
      <c r="H64" s="741">
        <v>0</v>
      </c>
      <c r="I64" s="336">
        <f t="shared" si="5"/>
        <v>70</v>
      </c>
    </row>
    <row r="65" spans="1:9" ht="15" customHeight="1" x14ac:dyDescent="0.25">
      <c r="A65" s="338"/>
      <c r="B65" s="729"/>
      <c r="C65" s="220"/>
      <c r="D65" s="722" t="s">
        <v>713</v>
      </c>
      <c r="E65" s="177">
        <v>0</v>
      </c>
      <c r="F65" s="1035">
        <v>1190</v>
      </c>
      <c r="G65" s="165">
        <v>1073</v>
      </c>
      <c r="H65" s="741">
        <v>0</v>
      </c>
      <c r="I65" s="336">
        <f t="shared" si="5"/>
        <v>90.168067226890756</v>
      </c>
    </row>
    <row r="66" spans="1:9" ht="15" customHeight="1" x14ac:dyDescent="0.25">
      <c r="A66" s="338"/>
      <c r="B66" s="729"/>
      <c r="C66" s="220"/>
      <c r="D66" s="736" t="s">
        <v>714</v>
      </c>
      <c r="E66" s="177">
        <v>0</v>
      </c>
      <c r="F66" s="1035">
        <v>200</v>
      </c>
      <c r="G66" s="165">
        <v>35</v>
      </c>
      <c r="H66" s="741">
        <v>0</v>
      </c>
      <c r="I66" s="336">
        <f t="shared" si="5"/>
        <v>17.5</v>
      </c>
    </row>
    <row r="67" spans="1:9" ht="15" customHeight="1" x14ac:dyDescent="0.25">
      <c r="A67" s="338"/>
      <c r="B67" s="729"/>
      <c r="C67" s="220"/>
      <c r="D67" s="736" t="s">
        <v>715</v>
      </c>
      <c r="E67" s="177">
        <v>0</v>
      </c>
      <c r="F67" s="1035">
        <v>5</v>
      </c>
      <c r="G67" s="165">
        <v>0</v>
      </c>
      <c r="H67" s="741">
        <v>0</v>
      </c>
      <c r="I67" s="336">
        <f t="shared" si="5"/>
        <v>0</v>
      </c>
    </row>
    <row r="68" spans="1:9" ht="15" customHeight="1" x14ac:dyDescent="0.25">
      <c r="A68" s="338"/>
      <c r="B68" s="729"/>
      <c r="C68" s="731" t="s">
        <v>716</v>
      </c>
      <c r="D68" s="736" t="s">
        <v>603</v>
      </c>
      <c r="E68" s="177">
        <v>0</v>
      </c>
      <c r="F68" s="1035">
        <v>1130.5</v>
      </c>
      <c r="G68" s="165">
        <v>1130</v>
      </c>
      <c r="H68" s="741">
        <v>0</v>
      </c>
      <c r="I68" s="336">
        <f t="shared" si="5"/>
        <v>99.955771782397179</v>
      </c>
    </row>
    <row r="69" spans="1:9" ht="15" customHeight="1" x14ac:dyDescent="0.25">
      <c r="A69" s="338"/>
      <c r="B69" s="729"/>
      <c r="C69" s="731"/>
      <c r="D69" s="742" t="s">
        <v>717</v>
      </c>
      <c r="E69" s="177">
        <v>400</v>
      </c>
      <c r="F69" s="1035">
        <v>400</v>
      </c>
      <c r="G69" s="165">
        <v>400</v>
      </c>
      <c r="H69" s="741">
        <v>0</v>
      </c>
      <c r="I69" s="336">
        <f t="shared" si="5"/>
        <v>100</v>
      </c>
    </row>
    <row r="70" spans="1:9" ht="15" customHeight="1" x14ac:dyDescent="0.25">
      <c r="A70" s="338"/>
      <c r="B70" s="729"/>
      <c r="C70" s="731" t="s">
        <v>716</v>
      </c>
      <c r="D70" s="742" t="s">
        <v>509</v>
      </c>
      <c r="E70" s="177">
        <v>0</v>
      </c>
      <c r="F70" s="1035">
        <v>52</v>
      </c>
      <c r="G70" s="165">
        <v>52</v>
      </c>
      <c r="H70" s="741">
        <v>0</v>
      </c>
      <c r="I70" s="336">
        <f t="shared" si="5"/>
        <v>100</v>
      </c>
    </row>
    <row r="71" spans="1:9" ht="15" customHeight="1" x14ac:dyDescent="0.25">
      <c r="A71" s="338"/>
      <c r="B71" s="729"/>
      <c r="C71" s="731"/>
      <c r="D71" s="730" t="s">
        <v>604</v>
      </c>
      <c r="E71" s="177">
        <v>0</v>
      </c>
      <c r="F71" s="1035">
        <v>417.5</v>
      </c>
      <c r="G71" s="165">
        <v>418</v>
      </c>
      <c r="H71" s="741">
        <v>0</v>
      </c>
      <c r="I71" s="336">
        <f t="shared" si="5"/>
        <v>100.11976047904191</v>
      </c>
    </row>
    <row r="72" spans="1:9" ht="15" customHeight="1" x14ac:dyDescent="0.25">
      <c r="A72" s="328"/>
      <c r="B72" s="422" t="s">
        <v>454</v>
      </c>
      <c r="C72" s="742" t="s">
        <v>510</v>
      </c>
      <c r="D72" s="730" t="s">
        <v>139</v>
      </c>
      <c r="E72" s="177">
        <v>55705</v>
      </c>
      <c r="F72" s="1035">
        <v>55552</v>
      </c>
      <c r="G72" s="165">
        <v>50441</v>
      </c>
      <c r="H72" s="741">
        <f t="shared" si="6"/>
        <v>90.55021990844628</v>
      </c>
      <c r="I72" s="336">
        <f t="shared" si="5"/>
        <v>90.799611175115203</v>
      </c>
    </row>
    <row r="73" spans="1:9" ht="16.5" customHeight="1" x14ac:dyDescent="0.25">
      <c r="A73" s="345"/>
      <c r="B73" s="358"/>
      <c r="C73" s="731" t="s">
        <v>718</v>
      </c>
      <c r="D73" s="742" t="s">
        <v>576</v>
      </c>
      <c r="E73" s="1261">
        <v>0</v>
      </c>
      <c r="F73" s="1262">
        <v>756</v>
      </c>
      <c r="G73" s="165">
        <v>756</v>
      </c>
      <c r="H73" s="290">
        <v>0</v>
      </c>
      <c r="I73" s="291">
        <f t="shared" si="5"/>
        <v>100</v>
      </c>
    </row>
    <row r="74" spans="1:9" ht="16.5" customHeight="1" x14ac:dyDescent="0.25">
      <c r="A74" s="345"/>
      <c r="B74" s="358"/>
      <c r="C74" s="731" t="s">
        <v>716</v>
      </c>
      <c r="D74" s="742" t="s">
        <v>576</v>
      </c>
      <c r="E74" s="1261">
        <v>0</v>
      </c>
      <c r="F74" s="1262">
        <v>770</v>
      </c>
      <c r="G74" s="165">
        <v>770</v>
      </c>
      <c r="H74" s="290">
        <v>0</v>
      </c>
      <c r="I74" s="291">
        <f t="shared" si="5"/>
        <v>100</v>
      </c>
    </row>
    <row r="75" spans="1:9" ht="16.5" customHeight="1" x14ac:dyDescent="0.25">
      <c r="A75" s="345"/>
      <c r="B75" s="358"/>
      <c r="C75" s="881" t="s">
        <v>719</v>
      </c>
      <c r="D75" s="1271" t="s">
        <v>576</v>
      </c>
      <c r="E75" s="1261">
        <v>0</v>
      </c>
      <c r="F75" s="1262">
        <v>3963</v>
      </c>
      <c r="G75" s="1224">
        <v>3963</v>
      </c>
      <c r="H75" s="437">
        <v>0</v>
      </c>
      <c r="I75" s="936">
        <f t="shared" si="5"/>
        <v>100</v>
      </c>
    </row>
    <row r="76" spans="1:9" ht="16.5" customHeight="1" x14ac:dyDescent="0.25">
      <c r="A76" s="328" t="s">
        <v>239</v>
      </c>
      <c r="B76" s="1338" t="s">
        <v>243</v>
      </c>
      <c r="C76" s="1339"/>
      <c r="D76" s="753"/>
      <c r="E76" s="228"/>
      <c r="F76" s="229"/>
      <c r="G76" s="308"/>
      <c r="H76" s="431"/>
      <c r="I76" s="291"/>
    </row>
    <row r="77" spans="1:9" ht="16.5" customHeight="1" x14ac:dyDescent="0.25">
      <c r="A77" s="338"/>
      <c r="B77" s="1247"/>
      <c r="C77" s="754"/>
      <c r="D77" s="755" t="s">
        <v>511</v>
      </c>
      <c r="E77" s="686">
        <f>E78</f>
        <v>0</v>
      </c>
      <c r="F77" s="1115">
        <f>F78</f>
        <v>100</v>
      </c>
      <c r="G77" s="686">
        <f>G78</f>
        <v>81</v>
      </c>
      <c r="H77" s="756">
        <v>0</v>
      </c>
      <c r="I77" s="327">
        <f t="shared" si="5"/>
        <v>81</v>
      </c>
    </row>
    <row r="78" spans="1:9" ht="16.5" customHeight="1" x14ac:dyDescent="0.25">
      <c r="A78" s="338"/>
      <c r="B78" s="1247"/>
      <c r="C78" s="757" t="s">
        <v>560</v>
      </c>
      <c r="D78" s="736" t="s">
        <v>175</v>
      </c>
      <c r="E78" s="177">
        <v>0</v>
      </c>
      <c r="F78" s="1035">
        <v>100</v>
      </c>
      <c r="G78" s="177">
        <v>81</v>
      </c>
      <c r="H78" s="741">
        <v>0</v>
      </c>
      <c r="I78" s="336">
        <f t="shared" si="5"/>
        <v>81</v>
      </c>
    </row>
    <row r="79" spans="1:9" ht="16.5" customHeight="1" x14ac:dyDescent="0.25">
      <c r="A79" s="328"/>
      <c r="B79" s="1248"/>
      <c r="C79" s="742"/>
      <c r="D79" s="220"/>
      <c r="E79" s="177"/>
      <c r="F79" s="1035"/>
      <c r="G79" s="177"/>
      <c r="H79" s="741"/>
      <c r="I79" s="336"/>
    </row>
    <row r="80" spans="1:9" ht="16.5" customHeight="1" x14ac:dyDescent="0.25">
      <c r="A80" s="328"/>
      <c r="B80" s="1248"/>
      <c r="C80" s="742"/>
      <c r="D80" s="755" t="s">
        <v>140</v>
      </c>
      <c r="E80" s="219">
        <f>E81</f>
        <v>480</v>
      </c>
      <c r="F80" s="1252">
        <f>F81</f>
        <v>480</v>
      </c>
      <c r="G80" s="219">
        <f>G81</f>
        <v>476</v>
      </c>
      <c r="H80" s="756">
        <f t="shared" ref="H80:H85" si="7">G80/E80*100</f>
        <v>99.166666666666671</v>
      </c>
      <c r="I80" s="327">
        <f t="shared" ref="I80:I85" si="8">G80/F80*100</f>
        <v>99.166666666666671</v>
      </c>
    </row>
    <row r="81" spans="1:9" ht="16.5" customHeight="1" x14ac:dyDescent="0.25">
      <c r="A81" s="328"/>
      <c r="B81" s="1248"/>
      <c r="C81" s="742"/>
      <c r="D81" s="736" t="s">
        <v>120</v>
      </c>
      <c r="E81" s="177">
        <v>480</v>
      </c>
      <c r="F81" s="1035">
        <v>480</v>
      </c>
      <c r="G81" s="177">
        <v>476</v>
      </c>
      <c r="H81" s="741">
        <f t="shared" si="7"/>
        <v>99.166666666666671</v>
      </c>
      <c r="I81" s="336">
        <f t="shared" si="8"/>
        <v>99.166666666666671</v>
      </c>
    </row>
    <row r="82" spans="1:9" ht="16.5" customHeight="1" x14ac:dyDescent="0.25">
      <c r="A82" s="328"/>
      <c r="B82" s="1248"/>
      <c r="C82" s="742"/>
      <c r="D82" s="736"/>
      <c r="E82" s="177"/>
      <c r="F82" s="1035"/>
      <c r="G82" s="177"/>
      <c r="H82" s="741"/>
      <c r="I82" s="336"/>
    </row>
    <row r="83" spans="1:9" ht="16.5" customHeight="1" x14ac:dyDescent="0.25">
      <c r="A83" s="328"/>
      <c r="B83" s="1248"/>
      <c r="C83" s="742"/>
      <c r="D83" s="1022" t="s">
        <v>273</v>
      </c>
      <c r="E83" s="219">
        <f>E84</f>
        <v>0</v>
      </c>
      <c r="F83" s="1252">
        <f>F84</f>
        <v>40</v>
      </c>
      <c r="G83" s="219">
        <f>G84</f>
        <v>40</v>
      </c>
      <c r="H83" s="756">
        <v>0</v>
      </c>
      <c r="I83" s="327">
        <f t="shared" si="8"/>
        <v>100</v>
      </c>
    </row>
    <row r="84" spans="1:9" ht="16.5" customHeight="1" thickBot="1" x14ac:dyDescent="0.3">
      <c r="A84" s="743"/>
      <c r="B84" s="1248"/>
      <c r="C84" s="220" t="s">
        <v>505</v>
      </c>
      <c r="D84" s="736" t="s">
        <v>605</v>
      </c>
      <c r="E84" s="177">
        <v>0</v>
      </c>
      <c r="F84" s="1035">
        <v>40</v>
      </c>
      <c r="G84" s="177">
        <v>40</v>
      </c>
      <c r="H84" s="741">
        <v>0</v>
      </c>
      <c r="I84" s="336">
        <f t="shared" si="8"/>
        <v>100</v>
      </c>
    </row>
    <row r="85" spans="1:9" ht="16.5" customHeight="1" thickBot="1" x14ac:dyDescent="0.3">
      <c r="A85" s="1322" t="s">
        <v>24</v>
      </c>
      <c r="B85" s="1317"/>
      <c r="C85" s="1317"/>
      <c r="D85" s="759"/>
      <c r="E85" s="366">
        <f>E7+E11</f>
        <v>86478</v>
      </c>
      <c r="F85" s="367">
        <f>F7+F11</f>
        <v>98214</v>
      </c>
      <c r="G85" s="366">
        <f>G7+G11</f>
        <v>88870</v>
      </c>
      <c r="H85" s="368">
        <f t="shared" si="7"/>
        <v>102.76602141585143</v>
      </c>
      <c r="I85" s="369">
        <f t="shared" si="8"/>
        <v>90.486081414055022</v>
      </c>
    </row>
    <row r="86" spans="1:9" ht="16.5" customHeight="1" x14ac:dyDescent="0.25">
      <c r="A86" s="11"/>
      <c r="B86" s="11"/>
      <c r="C86" s="11"/>
      <c r="D86" s="11"/>
      <c r="E86" s="11"/>
      <c r="F86" s="11"/>
      <c r="H86" s="11"/>
      <c r="I86" s="11"/>
    </row>
    <row r="87" spans="1:9" ht="16.5" customHeight="1" x14ac:dyDescent="0.25">
      <c r="A87" s="11"/>
      <c r="B87" s="11"/>
      <c r="C87" s="11"/>
      <c r="D87" s="11"/>
      <c r="E87" s="11"/>
      <c r="F87" s="11"/>
      <c r="H87" s="11"/>
      <c r="I87" s="11"/>
    </row>
    <row r="88" spans="1:9" ht="16.5" customHeight="1" x14ac:dyDescent="0.25">
      <c r="A88" s="11"/>
      <c r="B88" s="11"/>
      <c r="C88" s="11"/>
      <c r="D88" s="11"/>
      <c r="E88" s="11"/>
      <c r="F88" s="11"/>
      <c r="H88" s="11"/>
      <c r="I88" s="11"/>
    </row>
    <row r="89" spans="1:9" ht="16.5" customHeight="1" x14ac:dyDescent="0.25">
      <c r="A89" s="11"/>
      <c r="B89" s="11"/>
      <c r="C89" s="11"/>
      <c r="D89" s="11"/>
      <c r="E89" s="11"/>
      <c r="F89" s="11"/>
      <c r="H89" s="11"/>
      <c r="I89" s="11"/>
    </row>
    <row r="90" spans="1:9" ht="16.5" customHeight="1" x14ac:dyDescent="0.25">
      <c r="A90" s="11"/>
      <c r="B90" s="11"/>
      <c r="C90" s="11"/>
      <c r="D90" s="11"/>
      <c r="E90" s="11"/>
      <c r="F90" s="11"/>
      <c r="H90" s="11"/>
      <c r="I90" s="11"/>
    </row>
    <row r="91" spans="1:9" ht="16.5" customHeight="1" x14ac:dyDescent="0.25">
      <c r="A91" s="11"/>
      <c r="B91" s="11"/>
      <c r="C91" s="11"/>
      <c r="D91" s="11"/>
      <c r="E91" s="11"/>
      <c r="F91" s="11"/>
      <c r="H91" s="11"/>
      <c r="I91" s="11"/>
    </row>
    <row r="92" spans="1:9" s="1291" customFormat="1" ht="16.5" customHeight="1" x14ac:dyDescent="0.25">
      <c r="A92" s="11"/>
      <c r="B92" s="11"/>
      <c r="C92" s="11"/>
      <c r="D92" s="11"/>
      <c r="E92" s="11"/>
      <c r="F92" s="11"/>
      <c r="G92" s="101"/>
      <c r="H92" s="11"/>
      <c r="I92" s="11"/>
    </row>
    <row r="93" spans="1:9" s="1291" customFormat="1" ht="16.5" customHeight="1" x14ac:dyDescent="0.25">
      <c r="A93" s="11"/>
      <c r="B93" s="11"/>
      <c r="C93" s="11"/>
      <c r="D93" s="11"/>
      <c r="E93" s="11"/>
      <c r="F93" s="11"/>
      <c r="G93" s="101"/>
      <c r="H93" s="11"/>
      <c r="I93" s="11"/>
    </row>
    <row r="94" spans="1:9" ht="16.5" customHeight="1" x14ac:dyDescent="0.25">
      <c r="A94" s="11"/>
      <c r="B94" s="11"/>
      <c r="C94" s="11"/>
      <c r="D94" s="11"/>
      <c r="E94" s="11"/>
      <c r="F94" s="11"/>
      <c r="H94" s="11"/>
      <c r="I94" s="11"/>
    </row>
    <row r="95" spans="1:9" ht="16.5" customHeight="1" x14ac:dyDescent="0.25">
      <c r="A95" s="11"/>
      <c r="B95" s="11"/>
      <c r="C95" s="11"/>
      <c r="D95" s="11"/>
      <c r="E95" s="11"/>
      <c r="F95" s="11"/>
      <c r="H95" s="11"/>
      <c r="I95" s="11"/>
    </row>
    <row r="96" spans="1:9" ht="16.5" customHeight="1" x14ac:dyDescent="0.25">
      <c r="A96" s="11"/>
      <c r="B96" s="11"/>
      <c r="C96" s="11"/>
      <c r="D96" s="11"/>
      <c r="E96" s="11"/>
      <c r="F96" s="11"/>
      <c r="H96" s="11"/>
      <c r="I96" s="11"/>
    </row>
    <row r="97" spans="1:9" s="4" customFormat="1" ht="15.75" thickBot="1" x14ac:dyDescent="0.3">
      <c r="A97" s="11"/>
      <c r="B97" s="11"/>
      <c r="C97" s="11"/>
      <c r="D97" s="11"/>
      <c r="E97" s="11"/>
      <c r="F97" s="760"/>
      <c r="G97" s="108"/>
      <c r="H97" s="695"/>
      <c r="I97" s="2" t="s">
        <v>733</v>
      </c>
    </row>
    <row r="98" spans="1:9" x14ac:dyDescent="0.25">
      <c r="A98" s="696" t="s">
        <v>1</v>
      </c>
      <c r="B98" s="697" t="s">
        <v>2</v>
      </c>
      <c r="C98" s="379"/>
      <c r="D98" s="697"/>
      <c r="E98" s="25" t="s">
        <v>3</v>
      </c>
      <c r="F98" s="16" t="s">
        <v>500</v>
      </c>
      <c r="G98" s="16" t="s">
        <v>5</v>
      </c>
      <c r="H98" s="492" t="s">
        <v>47</v>
      </c>
      <c r="I98" s="493" t="s">
        <v>47</v>
      </c>
    </row>
    <row r="99" spans="1:9" x14ac:dyDescent="0.25">
      <c r="A99" s="699" t="s">
        <v>6</v>
      </c>
      <c r="B99" s="700" t="s">
        <v>7</v>
      </c>
      <c r="C99" s="384" t="s">
        <v>622</v>
      </c>
      <c r="D99" s="702" t="s">
        <v>8</v>
      </c>
      <c r="E99" s="27" t="s">
        <v>141</v>
      </c>
      <c r="F99" s="18" t="s">
        <v>501</v>
      </c>
      <c r="G99" s="18" t="s">
        <v>702</v>
      </c>
      <c r="H99" s="497" t="s">
        <v>48</v>
      </c>
      <c r="I99" s="498" t="s">
        <v>48</v>
      </c>
    </row>
    <row r="100" spans="1:9" ht="15.75" thickBot="1" x14ac:dyDescent="0.3">
      <c r="A100" s="703" t="s">
        <v>13</v>
      </c>
      <c r="B100" s="704" t="s">
        <v>14</v>
      </c>
      <c r="C100" s="389"/>
      <c r="D100" s="706"/>
      <c r="E100" s="29" t="s">
        <v>275</v>
      </c>
      <c r="F100" s="21" t="s">
        <v>275</v>
      </c>
      <c r="G100" s="21" t="s">
        <v>626</v>
      </c>
      <c r="H100" s="502" t="s">
        <v>11</v>
      </c>
      <c r="I100" s="503" t="s">
        <v>12</v>
      </c>
    </row>
    <row r="101" spans="1:9" ht="15.75" x14ac:dyDescent="0.25">
      <c r="A101" s="761" t="s">
        <v>37</v>
      </c>
      <c r="B101" s="762"/>
      <c r="C101" s="762"/>
      <c r="D101" s="763"/>
      <c r="E101" s="464"/>
      <c r="F101" s="764"/>
      <c r="G101" s="294"/>
      <c r="H101" s="765"/>
      <c r="I101" s="465"/>
    </row>
    <row r="102" spans="1:9" ht="15.75" x14ac:dyDescent="0.25">
      <c r="A102" s="641" t="s">
        <v>347</v>
      </c>
      <c r="B102" s="642" t="s">
        <v>557</v>
      </c>
      <c r="C102" s="643"/>
      <c r="D102" s="644"/>
      <c r="E102" s="313">
        <f>SUM(E103,E106,E108)</f>
        <v>22100</v>
      </c>
      <c r="F102" s="1037">
        <f>SUM(F103,F106,F108)</f>
        <v>11207.6</v>
      </c>
      <c r="G102" s="313">
        <f>SUM(G103,G106,G108)</f>
        <v>733</v>
      </c>
      <c r="H102" s="283">
        <f t="shared" ref="H102:H104" si="9">G102/E102*100</f>
        <v>3.316742081447964</v>
      </c>
      <c r="I102" s="284">
        <f t="shared" ref="I102:I107" si="10">G102/F102*100</f>
        <v>6.5402048609871866</v>
      </c>
    </row>
    <row r="103" spans="1:9" x14ac:dyDescent="0.25">
      <c r="A103" s="641"/>
      <c r="B103" s="1181"/>
      <c r="C103" s="768"/>
      <c r="D103" s="644" t="s">
        <v>138</v>
      </c>
      <c r="E103" s="907">
        <f>SUM(E104,E105)</f>
        <v>5100</v>
      </c>
      <c r="F103" s="1182">
        <f>SUM(F104,F105)</f>
        <v>5058.6000000000004</v>
      </c>
      <c r="G103" s="907">
        <f>SUM(G104,G105)</f>
        <v>233</v>
      </c>
      <c r="H103" s="283">
        <f t="shared" si="9"/>
        <v>4.5686274509803919</v>
      </c>
      <c r="I103" s="284">
        <f t="shared" si="10"/>
        <v>4.6060174751907637</v>
      </c>
    </row>
    <row r="104" spans="1:9" x14ac:dyDescent="0.25">
      <c r="A104" s="641"/>
      <c r="B104" s="1181">
        <v>50214</v>
      </c>
      <c r="C104" s="1183" t="s">
        <v>545</v>
      </c>
      <c r="D104" s="256" t="s">
        <v>514</v>
      </c>
      <c r="E104" s="426">
        <v>5100</v>
      </c>
      <c r="F104" s="1051">
        <v>716.3</v>
      </c>
      <c r="G104" s="426">
        <v>233</v>
      </c>
      <c r="H104" s="62">
        <f t="shared" si="9"/>
        <v>4.5686274509803919</v>
      </c>
      <c r="I104" s="63">
        <f t="shared" si="10"/>
        <v>32.52827027781656</v>
      </c>
    </row>
    <row r="105" spans="1:9" x14ac:dyDescent="0.25">
      <c r="A105" s="641"/>
      <c r="B105" s="1181">
        <v>50214</v>
      </c>
      <c r="C105" s="1183" t="s">
        <v>545</v>
      </c>
      <c r="D105" s="648" t="s">
        <v>606</v>
      </c>
      <c r="E105" s="426">
        <v>0</v>
      </c>
      <c r="F105" s="1051">
        <v>4342.3</v>
      </c>
      <c r="G105" s="426">
        <v>0</v>
      </c>
      <c r="H105" s="62">
        <v>0</v>
      </c>
      <c r="I105" s="63">
        <f t="shared" si="10"/>
        <v>0</v>
      </c>
    </row>
    <row r="106" spans="1:9" x14ac:dyDescent="0.25">
      <c r="A106" s="641"/>
      <c r="B106" s="1181"/>
      <c r="C106" s="768"/>
      <c r="D106" s="1184" t="s">
        <v>513</v>
      </c>
      <c r="E106" s="907">
        <f>E107</f>
        <v>0</v>
      </c>
      <c r="F106" s="1182">
        <f>F107</f>
        <v>5649</v>
      </c>
      <c r="G106" s="907">
        <f>G107</f>
        <v>0</v>
      </c>
      <c r="H106" s="283">
        <v>0</v>
      </c>
      <c r="I106" s="284">
        <f t="shared" si="10"/>
        <v>0</v>
      </c>
    </row>
    <row r="107" spans="1:9" x14ac:dyDescent="0.25">
      <c r="A107" s="641"/>
      <c r="B107" s="1181">
        <v>50314</v>
      </c>
      <c r="C107" s="768" t="s">
        <v>607</v>
      </c>
      <c r="D107" s="648" t="s">
        <v>606</v>
      </c>
      <c r="E107" s="426">
        <v>0</v>
      </c>
      <c r="F107" s="1051">
        <v>5649</v>
      </c>
      <c r="G107" s="426">
        <v>0</v>
      </c>
      <c r="H107" s="62">
        <v>0</v>
      </c>
      <c r="I107" s="63">
        <f t="shared" si="10"/>
        <v>0</v>
      </c>
    </row>
    <row r="108" spans="1:9" x14ac:dyDescent="0.25">
      <c r="A108" s="641"/>
      <c r="B108" s="1181"/>
      <c r="C108" s="717"/>
      <c r="D108" s="644" t="s">
        <v>127</v>
      </c>
      <c r="E108" s="907">
        <f>E109</f>
        <v>17000</v>
      </c>
      <c r="F108" s="1185">
        <v>500</v>
      </c>
      <c r="G108" s="1098">
        <v>500</v>
      </c>
      <c r="H108" s="283">
        <f>G108/E108*100</f>
        <v>2.9411764705882351</v>
      </c>
      <c r="I108" s="284">
        <f>G108/F108*100</f>
        <v>100</v>
      </c>
    </row>
    <row r="109" spans="1:9" ht="15.75" x14ac:dyDescent="0.25">
      <c r="A109" s="645"/>
      <c r="B109" s="1181">
        <v>50312</v>
      </c>
      <c r="C109" s="717" t="s">
        <v>502</v>
      </c>
      <c r="D109" s="256" t="s">
        <v>514</v>
      </c>
      <c r="E109" s="426">
        <v>17000</v>
      </c>
      <c r="F109" s="1151">
        <v>500</v>
      </c>
      <c r="G109" s="1186">
        <v>500</v>
      </c>
      <c r="H109" s="62">
        <f>G109/E109*100</f>
        <v>2.9411764705882351</v>
      </c>
      <c r="I109" s="63">
        <f>G109/F109*100</f>
        <v>100</v>
      </c>
    </row>
    <row r="110" spans="1:9" x14ac:dyDescent="0.25">
      <c r="A110" s="770" t="s">
        <v>383</v>
      </c>
      <c r="B110" s="1340" t="s">
        <v>570</v>
      </c>
      <c r="C110" s="1341"/>
      <c r="D110" s="771"/>
      <c r="E110" s="686">
        <f>E111</f>
        <v>190</v>
      </c>
      <c r="F110" s="1115">
        <f>F111</f>
        <v>190</v>
      </c>
      <c r="G110" s="686">
        <f>G111</f>
        <v>124</v>
      </c>
      <c r="H110" s="62">
        <f>G110/E110*100</f>
        <v>65.26315789473685</v>
      </c>
      <c r="I110" s="63">
        <f>G110/F110*100</f>
        <v>65.26315789473685</v>
      </c>
    </row>
    <row r="111" spans="1:9" x14ac:dyDescent="0.25">
      <c r="A111" s="772"/>
      <c r="B111" s="767"/>
      <c r="C111" s="769"/>
      <c r="D111" s="1249" t="s">
        <v>138</v>
      </c>
      <c r="E111" s="686">
        <v>190</v>
      </c>
      <c r="F111" s="1115">
        <v>190</v>
      </c>
      <c r="G111" s="1264">
        <v>124</v>
      </c>
      <c r="H111" s="326">
        <f t="shared" ref="H111:H112" si="11">G111/E111*100</f>
        <v>65.26315789473685</v>
      </c>
      <c r="I111" s="327">
        <f t="shared" ref="I111:I112" si="12">G111/F111*100</f>
        <v>65.26315789473685</v>
      </c>
    </row>
    <row r="112" spans="1:9" ht="15.75" x14ac:dyDescent="0.25">
      <c r="A112" s="1250"/>
      <c r="B112" s="767">
        <v>50214</v>
      </c>
      <c r="C112" s="769" t="s">
        <v>545</v>
      </c>
      <c r="D112" s="334" t="s">
        <v>514</v>
      </c>
      <c r="E112" s="688">
        <v>190</v>
      </c>
      <c r="F112" s="1044">
        <v>190</v>
      </c>
      <c r="G112" s="1265">
        <v>124</v>
      </c>
      <c r="H112" s="335">
        <f t="shared" si="11"/>
        <v>65.26315789473685</v>
      </c>
      <c r="I112" s="336">
        <f t="shared" si="12"/>
        <v>65.26315789473685</v>
      </c>
    </row>
    <row r="113" spans="1:9" ht="15.75" x14ac:dyDescent="0.25">
      <c r="A113" s="1250"/>
      <c r="B113" s="767"/>
      <c r="C113" s="769"/>
      <c r="D113" s="355"/>
      <c r="E113" s="688"/>
      <c r="F113" s="1044"/>
      <c r="G113" s="1265"/>
      <c r="H113" s="335"/>
      <c r="I113" s="336"/>
    </row>
    <row r="114" spans="1:9" x14ac:dyDescent="0.25">
      <c r="A114" s="338" t="s">
        <v>239</v>
      </c>
      <c r="B114" s="1342" t="s">
        <v>243</v>
      </c>
      <c r="C114" s="1343"/>
      <c r="D114" s="466"/>
      <c r="E114" s="467">
        <f>SUM(E115+E120+E123)</f>
        <v>78190</v>
      </c>
      <c r="F114" s="1055">
        <f>SUM(F115+F120+F123)</f>
        <v>32534.799999999999</v>
      </c>
      <c r="G114" s="467">
        <f>SUM(G115+G120+G123)</f>
        <v>27352</v>
      </c>
      <c r="H114" s="326">
        <f>G114/E114*100</f>
        <v>34.981455429083006</v>
      </c>
      <c r="I114" s="728">
        <f>G114/F114*100</f>
        <v>84.069980451700957</v>
      </c>
    </row>
    <row r="115" spans="1:9" x14ac:dyDescent="0.25">
      <c r="A115" s="338"/>
      <c r="B115" s="1249"/>
      <c r="C115" s="773"/>
      <c r="D115" s="774" t="s">
        <v>135</v>
      </c>
      <c r="E115" s="467">
        <f>SUM(E116+E117+E118+E119)</f>
        <v>22039</v>
      </c>
      <c r="F115" s="1055">
        <v>0</v>
      </c>
      <c r="G115" s="467">
        <f>SUM(G116+G117+G118+G119)</f>
        <v>0</v>
      </c>
      <c r="H115" s="326">
        <f t="shared" ref="H115:H133" si="13">G115/E115*100</f>
        <v>0</v>
      </c>
      <c r="I115" s="327">
        <v>0</v>
      </c>
    </row>
    <row r="116" spans="1:9" x14ac:dyDescent="0.25">
      <c r="A116" s="338"/>
      <c r="B116" s="775">
        <v>50115</v>
      </c>
      <c r="C116" s="348" t="s">
        <v>546</v>
      </c>
      <c r="D116" s="348" t="s">
        <v>514</v>
      </c>
      <c r="E116" s="177">
        <v>9000</v>
      </c>
      <c r="F116" s="1101">
        <v>0</v>
      </c>
      <c r="G116" s="165">
        <v>0</v>
      </c>
      <c r="H116" s="335">
        <f t="shared" si="13"/>
        <v>0</v>
      </c>
      <c r="I116" s="336">
        <v>0</v>
      </c>
    </row>
    <row r="117" spans="1:9" x14ac:dyDescent="0.25">
      <c r="A117" s="328"/>
      <c r="B117" s="775">
        <v>50213</v>
      </c>
      <c r="C117" s="348" t="s">
        <v>547</v>
      </c>
      <c r="D117" s="348" t="s">
        <v>514</v>
      </c>
      <c r="E117" s="177">
        <v>35</v>
      </c>
      <c r="F117" s="1101">
        <v>0</v>
      </c>
      <c r="G117" s="165">
        <v>0</v>
      </c>
      <c r="H117" s="335">
        <f t="shared" si="13"/>
        <v>0</v>
      </c>
      <c r="I117" s="336">
        <v>0</v>
      </c>
    </row>
    <row r="118" spans="1:9" x14ac:dyDescent="0.25">
      <c r="A118" s="328"/>
      <c r="B118" s="775">
        <v>50414</v>
      </c>
      <c r="C118" s="348" t="s">
        <v>515</v>
      </c>
      <c r="D118" s="348" t="s">
        <v>514</v>
      </c>
      <c r="E118" s="177">
        <v>13000</v>
      </c>
      <c r="F118" s="1101">
        <v>0</v>
      </c>
      <c r="G118" s="165">
        <v>0</v>
      </c>
      <c r="H118" s="335">
        <f t="shared" si="13"/>
        <v>0</v>
      </c>
      <c r="I118" s="336">
        <v>0</v>
      </c>
    </row>
    <row r="119" spans="1:9" x14ac:dyDescent="0.25">
      <c r="A119" s="328"/>
      <c r="B119" s="775">
        <v>50814</v>
      </c>
      <c r="C119" s="348" t="s">
        <v>516</v>
      </c>
      <c r="D119" s="348" t="s">
        <v>514</v>
      </c>
      <c r="E119" s="177">
        <v>4</v>
      </c>
      <c r="F119" s="1101">
        <v>0</v>
      </c>
      <c r="G119" s="165">
        <v>0</v>
      </c>
      <c r="H119" s="335">
        <f t="shared" si="13"/>
        <v>0</v>
      </c>
      <c r="I119" s="336">
        <v>0</v>
      </c>
    </row>
    <row r="120" spans="1:9" x14ac:dyDescent="0.25">
      <c r="A120" s="328"/>
      <c r="B120" s="775"/>
      <c r="C120" s="348"/>
      <c r="D120" s="774" t="s">
        <v>138</v>
      </c>
      <c r="E120" s="219">
        <f>SUM(E121+E122)</f>
        <v>4508</v>
      </c>
      <c r="F120" s="1252">
        <f>SUM(F121+F122)</f>
        <v>4508</v>
      </c>
      <c r="G120" s="219">
        <f>SUM(G121+G122)</f>
        <v>15</v>
      </c>
      <c r="H120" s="326">
        <f t="shared" si="13"/>
        <v>0.33274179236912155</v>
      </c>
      <c r="I120" s="327">
        <f t="shared" ref="I120:I135" si="14">G120/F120*100</f>
        <v>0.33274179236912155</v>
      </c>
    </row>
    <row r="121" spans="1:9" x14ac:dyDescent="0.25">
      <c r="A121" s="328"/>
      <c r="B121" s="424" t="s">
        <v>455</v>
      </c>
      <c r="C121" s="348" t="s">
        <v>548</v>
      </c>
      <c r="D121" s="348" t="s">
        <v>514</v>
      </c>
      <c r="E121" s="177">
        <v>4500</v>
      </c>
      <c r="F121" s="1101">
        <v>4490</v>
      </c>
      <c r="G121" s="165">
        <v>0</v>
      </c>
      <c r="H121" s="335">
        <f t="shared" si="13"/>
        <v>0</v>
      </c>
      <c r="I121" s="336">
        <f t="shared" si="14"/>
        <v>0</v>
      </c>
    </row>
    <row r="122" spans="1:9" x14ac:dyDescent="0.25">
      <c r="A122" s="328"/>
      <c r="B122" s="775">
        <v>51014</v>
      </c>
      <c r="C122" s="348" t="s">
        <v>517</v>
      </c>
      <c r="D122" s="348" t="s">
        <v>514</v>
      </c>
      <c r="E122" s="177">
        <v>8</v>
      </c>
      <c r="F122" s="1101">
        <v>18</v>
      </c>
      <c r="G122" s="165">
        <v>15</v>
      </c>
      <c r="H122" s="335">
        <f t="shared" si="13"/>
        <v>187.5</v>
      </c>
      <c r="I122" s="336">
        <f t="shared" si="14"/>
        <v>83.333333333333343</v>
      </c>
    </row>
    <row r="123" spans="1:9" x14ac:dyDescent="0.25">
      <c r="A123" s="328"/>
      <c r="B123" s="775"/>
      <c r="C123" s="348"/>
      <c r="D123" s="774" t="s">
        <v>245</v>
      </c>
      <c r="E123" s="219">
        <f>SUM(E124,E125,E126,E127,E128,E129,E130,E131,E132)</f>
        <v>51643</v>
      </c>
      <c r="F123" s="1252">
        <f>SUM(F124,F125,F126,F127,F128,F129,F130,F131,F132)</f>
        <v>28026.799999999999</v>
      </c>
      <c r="G123" s="219">
        <f>SUM(G124,G125,G126,G127,G128,G129,G130,G131,G132)</f>
        <v>27337</v>
      </c>
      <c r="H123" s="326">
        <f t="shared" si="13"/>
        <v>52.934570028851923</v>
      </c>
      <c r="I123" s="327">
        <f t="shared" si="14"/>
        <v>97.538784306449543</v>
      </c>
    </row>
    <row r="124" spans="1:9" x14ac:dyDescent="0.25">
      <c r="A124" s="342"/>
      <c r="B124" s="424" t="s">
        <v>456</v>
      </c>
      <c r="C124" s="334" t="s">
        <v>549</v>
      </c>
      <c r="D124" s="348" t="s">
        <v>514</v>
      </c>
      <c r="E124" s="177">
        <v>650</v>
      </c>
      <c r="F124" s="1101">
        <v>0</v>
      </c>
      <c r="G124" s="165">
        <v>0</v>
      </c>
      <c r="H124" s="335">
        <f t="shared" si="13"/>
        <v>0</v>
      </c>
      <c r="I124" s="336">
        <v>0</v>
      </c>
    </row>
    <row r="125" spans="1:9" x14ac:dyDescent="0.25">
      <c r="A125" s="342"/>
      <c r="B125" s="424" t="s">
        <v>457</v>
      </c>
      <c r="C125" s="334" t="s">
        <v>550</v>
      </c>
      <c r="D125" s="348" t="s">
        <v>514</v>
      </c>
      <c r="E125" s="177">
        <v>50</v>
      </c>
      <c r="F125" s="1101">
        <v>50</v>
      </c>
      <c r="G125" s="165">
        <v>0</v>
      </c>
      <c r="H125" s="335">
        <f t="shared" si="13"/>
        <v>0</v>
      </c>
      <c r="I125" s="336">
        <f t="shared" si="14"/>
        <v>0</v>
      </c>
    </row>
    <row r="126" spans="1:9" x14ac:dyDescent="0.25">
      <c r="A126" s="342"/>
      <c r="B126" s="775">
        <v>50308</v>
      </c>
      <c r="C126" s="348" t="s">
        <v>244</v>
      </c>
      <c r="D126" s="348" t="s">
        <v>514</v>
      </c>
      <c r="E126" s="177">
        <v>39</v>
      </c>
      <c r="F126" s="1101">
        <v>76</v>
      </c>
      <c r="G126" s="165">
        <v>76</v>
      </c>
      <c r="H126" s="335">
        <f t="shared" si="13"/>
        <v>194.87179487179486</v>
      </c>
      <c r="I126" s="336">
        <f t="shared" si="14"/>
        <v>100</v>
      </c>
    </row>
    <row r="127" spans="1:9" x14ac:dyDescent="0.25">
      <c r="A127" s="342"/>
      <c r="B127" s="424" t="s">
        <v>458</v>
      </c>
      <c r="C127" s="334" t="s">
        <v>551</v>
      </c>
      <c r="D127" s="348" t="s">
        <v>514</v>
      </c>
      <c r="E127" s="177">
        <v>650</v>
      </c>
      <c r="F127" s="1101">
        <v>1300</v>
      </c>
      <c r="G127" s="165">
        <v>948</v>
      </c>
      <c r="H127" s="335">
        <f t="shared" si="13"/>
        <v>145.84615384615384</v>
      </c>
      <c r="I127" s="336">
        <f t="shared" si="14"/>
        <v>72.92307692307692</v>
      </c>
    </row>
    <row r="128" spans="1:9" x14ac:dyDescent="0.25">
      <c r="A128" s="475"/>
      <c r="B128" s="433" t="s">
        <v>459</v>
      </c>
      <c r="C128" s="348" t="s">
        <v>518</v>
      </c>
      <c r="D128" s="348" t="s">
        <v>514</v>
      </c>
      <c r="E128" s="177">
        <v>50</v>
      </c>
      <c r="F128" s="1101">
        <v>50</v>
      </c>
      <c r="G128" s="165">
        <v>0</v>
      </c>
      <c r="H128" s="335">
        <f t="shared" si="13"/>
        <v>0</v>
      </c>
      <c r="I128" s="336">
        <f t="shared" si="14"/>
        <v>0</v>
      </c>
    </row>
    <row r="129" spans="1:9" x14ac:dyDescent="0.25">
      <c r="A129" s="475"/>
      <c r="B129" s="424" t="s">
        <v>460</v>
      </c>
      <c r="C129" s="341" t="s">
        <v>552</v>
      </c>
      <c r="D129" s="348" t="s">
        <v>514</v>
      </c>
      <c r="E129" s="177">
        <v>100</v>
      </c>
      <c r="F129" s="1101">
        <v>100</v>
      </c>
      <c r="G129" s="165">
        <v>0</v>
      </c>
      <c r="H129" s="335">
        <f t="shared" si="13"/>
        <v>0</v>
      </c>
      <c r="I129" s="336">
        <f t="shared" si="14"/>
        <v>0</v>
      </c>
    </row>
    <row r="130" spans="1:9" x14ac:dyDescent="0.25">
      <c r="A130" s="475"/>
      <c r="B130" s="775">
        <v>51508</v>
      </c>
      <c r="C130" s="348" t="s">
        <v>519</v>
      </c>
      <c r="D130" s="348" t="s">
        <v>514</v>
      </c>
      <c r="E130" s="177">
        <v>104</v>
      </c>
      <c r="F130" s="1101">
        <v>67</v>
      </c>
      <c r="G130" s="165">
        <v>0</v>
      </c>
      <c r="H130" s="335">
        <f t="shared" si="13"/>
        <v>0</v>
      </c>
      <c r="I130" s="336">
        <f t="shared" si="14"/>
        <v>0</v>
      </c>
    </row>
    <row r="131" spans="1:9" x14ac:dyDescent="0.25">
      <c r="A131" s="477"/>
      <c r="B131" s="775">
        <v>80033020509</v>
      </c>
      <c r="C131" s="334" t="s">
        <v>553</v>
      </c>
      <c r="D131" s="334" t="s">
        <v>514</v>
      </c>
      <c r="E131" s="177">
        <v>50000</v>
      </c>
      <c r="F131" s="1101">
        <v>24308.6</v>
      </c>
      <c r="G131" s="165">
        <v>24266</v>
      </c>
      <c r="H131" s="431">
        <f t="shared" si="13"/>
        <v>48.531999999999996</v>
      </c>
      <c r="I131" s="291">
        <f t="shared" si="14"/>
        <v>99.824753379462422</v>
      </c>
    </row>
    <row r="132" spans="1:9" ht="15.75" thickBot="1" x14ac:dyDescent="0.3">
      <c r="A132" s="776"/>
      <c r="B132" s="1266">
        <v>80033020509</v>
      </c>
      <c r="C132" s="916" t="s">
        <v>553</v>
      </c>
      <c r="D132" s="916" t="s">
        <v>720</v>
      </c>
      <c r="E132" s="317">
        <v>0</v>
      </c>
      <c r="F132" s="1267">
        <v>2075.1999999999998</v>
      </c>
      <c r="G132" s="1268">
        <v>2047</v>
      </c>
      <c r="H132" s="335">
        <v>0</v>
      </c>
      <c r="I132" s="336">
        <f t="shared" si="14"/>
        <v>98.64109483423286</v>
      </c>
    </row>
    <row r="133" spans="1:9" ht="16.5" thickBot="1" x14ac:dyDescent="0.3">
      <c r="A133" s="1322" t="s">
        <v>38</v>
      </c>
      <c r="B133" s="1317"/>
      <c r="C133" s="1317"/>
      <c r="D133" s="778"/>
      <c r="E133" s="141">
        <f>E102+E111+E114</f>
        <v>100480</v>
      </c>
      <c r="F133" s="452">
        <f t="shared" ref="F133:G133" si="15">F102+F111+F114</f>
        <v>43932.4</v>
      </c>
      <c r="G133" s="141">
        <f t="shared" si="15"/>
        <v>28209</v>
      </c>
      <c r="H133" s="368">
        <f t="shared" si="13"/>
        <v>28.07424363057325</v>
      </c>
      <c r="I133" s="369">
        <f t="shared" si="14"/>
        <v>64.210013566297306</v>
      </c>
    </row>
    <row r="134" spans="1:9" ht="15.75" thickBot="1" x14ac:dyDescent="0.3">
      <c r="A134" s="1272"/>
      <c r="B134" s="435"/>
      <c r="C134" s="435"/>
      <c r="D134" s="435"/>
      <c r="E134" s="435"/>
      <c r="F134" s="678"/>
      <c r="G134" s="211"/>
      <c r="H134" s="190"/>
      <c r="I134" s="1273"/>
    </row>
    <row r="135" spans="1:9" ht="16.5" thickBot="1" x14ac:dyDescent="0.3">
      <c r="A135" s="692" t="s">
        <v>39</v>
      </c>
      <c r="B135" s="416"/>
      <c r="C135" s="416"/>
      <c r="D135" s="417"/>
      <c r="E135" s="779">
        <f>E85+E133</f>
        <v>186958</v>
      </c>
      <c r="F135" s="780">
        <f>F85+F133</f>
        <v>142146.4</v>
      </c>
      <c r="G135" s="779">
        <f>G85+G133</f>
        <v>117079</v>
      </c>
      <c r="H135" s="625">
        <f>G135/E135*100</f>
        <v>62.623156002952541</v>
      </c>
      <c r="I135" s="369">
        <f t="shared" si="14"/>
        <v>82.365082759746286</v>
      </c>
    </row>
    <row r="136" spans="1:9" x14ac:dyDescent="0.25">
      <c r="A136" s="11"/>
      <c r="B136" s="11"/>
      <c r="C136" s="11"/>
      <c r="D136" s="11"/>
      <c r="E136" s="11"/>
      <c r="F136" s="11"/>
      <c r="H136" s="11"/>
      <c r="I136" s="11"/>
    </row>
    <row r="137" spans="1:9" x14ac:dyDescent="0.25">
      <c r="A137" s="11"/>
      <c r="B137" s="11"/>
      <c r="C137" s="11"/>
      <c r="D137" s="11"/>
      <c r="E137" s="11"/>
      <c r="F137" s="11"/>
      <c r="H137" s="11"/>
      <c r="I137" s="11"/>
    </row>
    <row r="138" spans="1:9" x14ac:dyDescent="0.25">
      <c r="A138" s="11"/>
      <c r="B138" s="11"/>
      <c r="C138" s="11"/>
      <c r="D138" s="11"/>
      <c r="E138" s="11"/>
      <c r="F138" s="11"/>
      <c r="H138" s="11"/>
      <c r="I138" s="11"/>
    </row>
    <row r="139" spans="1:9" x14ac:dyDescent="0.25">
      <c r="A139" s="11"/>
      <c r="B139" s="11"/>
      <c r="C139" s="11"/>
      <c r="D139" s="11"/>
      <c r="E139" s="11"/>
      <c r="F139" s="11"/>
      <c r="H139" s="11"/>
      <c r="I139" s="11"/>
    </row>
    <row r="140" spans="1:9" x14ac:dyDescent="0.25">
      <c r="A140" s="11"/>
      <c r="B140" s="11"/>
      <c r="C140" s="11"/>
      <c r="D140" s="11"/>
      <c r="E140" s="11"/>
      <c r="F140" s="11"/>
      <c r="H140" s="11"/>
      <c r="I140" s="11"/>
    </row>
    <row r="141" spans="1:9" x14ac:dyDescent="0.25">
      <c r="A141" s="11"/>
      <c r="B141" s="11"/>
      <c r="C141" s="11"/>
      <c r="D141" s="11"/>
      <c r="E141" s="11"/>
      <c r="F141" s="11"/>
      <c r="H141" s="11"/>
      <c r="I141" s="11"/>
    </row>
    <row r="142" spans="1:9" x14ac:dyDescent="0.25">
      <c r="A142" s="11"/>
      <c r="B142" s="11"/>
      <c r="C142" s="11"/>
      <c r="D142" s="11"/>
      <c r="E142" s="11"/>
      <c r="F142" s="11"/>
      <c r="H142" s="11"/>
      <c r="I142" s="11"/>
    </row>
    <row r="143" spans="1:9" x14ac:dyDescent="0.25">
      <c r="A143" s="11"/>
      <c r="B143" s="11"/>
      <c r="C143" s="11"/>
      <c r="D143" s="11"/>
      <c r="E143" s="11"/>
      <c r="F143" s="11"/>
      <c r="H143" s="11"/>
      <c r="I143" s="11"/>
    </row>
    <row r="144" spans="1:9" x14ac:dyDescent="0.25">
      <c r="A144" s="11"/>
      <c r="B144" s="11"/>
      <c r="C144" s="11"/>
      <c r="D144" s="11"/>
      <c r="E144" s="11"/>
      <c r="F144" s="11"/>
      <c r="H144" s="11"/>
      <c r="I144" s="11"/>
    </row>
    <row r="145" spans="1:9" x14ac:dyDescent="0.25">
      <c r="A145" s="11"/>
      <c r="B145" s="11"/>
      <c r="C145" s="11"/>
      <c r="D145" s="11"/>
      <c r="E145" s="11"/>
      <c r="F145" s="11"/>
      <c r="H145" s="11"/>
      <c r="I145" s="11"/>
    </row>
    <row r="146" spans="1:9" x14ac:dyDescent="0.25">
      <c r="A146" s="11"/>
      <c r="B146" s="11"/>
      <c r="C146" s="11"/>
      <c r="D146" s="11"/>
      <c r="E146" s="11"/>
      <c r="F146" s="11"/>
      <c r="H146" s="11"/>
      <c r="I146" s="11"/>
    </row>
    <row r="147" spans="1:9" x14ac:dyDescent="0.25">
      <c r="A147" s="11"/>
      <c r="B147" s="11"/>
      <c r="C147" s="11"/>
      <c r="D147" s="11"/>
      <c r="E147" s="11"/>
      <c r="F147" s="11"/>
      <c r="H147" s="11"/>
      <c r="I147" s="11"/>
    </row>
    <row r="148" spans="1:9" x14ac:dyDescent="0.25">
      <c r="A148" s="11"/>
      <c r="B148" s="11"/>
      <c r="C148" s="11"/>
      <c r="D148" s="11"/>
      <c r="E148" s="11"/>
      <c r="F148" s="11"/>
      <c r="H148" s="11"/>
      <c r="I148" s="11"/>
    </row>
    <row r="149" spans="1:9" x14ac:dyDescent="0.25">
      <c r="A149" s="11"/>
      <c r="B149" s="11"/>
      <c r="C149" s="11"/>
      <c r="D149" s="11"/>
      <c r="E149" s="11"/>
      <c r="F149" s="11"/>
      <c r="H149" s="11"/>
      <c r="I149" s="11"/>
    </row>
    <row r="150" spans="1:9" x14ac:dyDescent="0.25">
      <c r="A150" s="11"/>
      <c r="B150" s="11"/>
      <c r="C150" s="11"/>
      <c r="D150" s="11"/>
      <c r="E150" s="11"/>
      <c r="F150" s="11"/>
      <c r="H150" s="11"/>
      <c r="I150" s="11"/>
    </row>
    <row r="151" spans="1:9" x14ac:dyDescent="0.25">
      <c r="A151" s="11"/>
      <c r="B151" s="11"/>
      <c r="C151" s="11"/>
      <c r="D151" s="11"/>
      <c r="E151" s="11"/>
      <c r="F151" s="11"/>
      <c r="H151" s="11"/>
      <c r="I151" s="11"/>
    </row>
    <row r="152" spans="1:9" x14ac:dyDescent="0.25">
      <c r="A152" s="11"/>
      <c r="B152" s="11"/>
      <c r="C152" s="11"/>
      <c r="D152" s="11"/>
      <c r="E152" s="11"/>
      <c r="F152" s="11"/>
      <c r="H152" s="11"/>
      <c r="I152" s="11"/>
    </row>
    <row r="153" spans="1:9" x14ac:dyDescent="0.25">
      <c r="A153" s="11"/>
      <c r="B153" s="11"/>
      <c r="C153" s="11"/>
      <c r="D153" s="11"/>
      <c r="E153" s="11"/>
      <c r="F153" s="11"/>
      <c r="H153" s="11"/>
      <c r="I153" s="11"/>
    </row>
    <row r="154" spans="1:9" x14ac:dyDescent="0.25">
      <c r="A154" s="11"/>
      <c r="B154" s="11"/>
      <c r="C154" s="11"/>
      <c r="D154" s="11"/>
      <c r="E154" s="11"/>
      <c r="F154" s="11"/>
      <c r="H154" s="11"/>
      <c r="I154" s="11"/>
    </row>
    <row r="155" spans="1:9" x14ac:dyDescent="0.25">
      <c r="A155" s="11"/>
      <c r="B155" s="11"/>
      <c r="C155" s="11"/>
      <c r="D155" s="11"/>
      <c r="E155" s="11"/>
      <c r="F155" s="11"/>
      <c r="H155" s="11"/>
      <c r="I155" s="11"/>
    </row>
    <row r="156" spans="1:9" x14ac:dyDescent="0.25">
      <c r="A156" s="11"/>
      <c r="B156" s="11"/>
      <c r="C156" s="11"/>
      <c r="D156" s="11"/>
      <c r="E156" s="11"/>
      <c r="F156" s="11"/>
      <c r="H156" s="11"/>
      <c r="I156" s="11"/>
    </row>
    <row r="157" spans="1:9" x14ac:dyDescent="0.25">
      <c r="A157" s="11"/>
      <c r="B157" s="11"/>
      <c r="C157" s="11"/>
      <c r="D157" s="11"/>
      <c r="E157" s="11"/>
      <c r="F157" s="11"/>
      <c r="H157" s="11"/>
      <c r="I157" s="11"/>
    </row>
    <row r="158" spans="1:9" x14ac:dyDescent="0.25">
      <c r="A158" s="11"/>
      <c r="B158" s="11"/>
      <c r="C158" s="11"/>
      <c r="D158" s="11"/>
      <c r="E158" s="11"/>
      <c r="F158" s="11"/>
      <c r="H158" s="11"/>
      <c r="I158" s="11"/>
    </row>
    <row r="159" spans="1:9" x14ac:dyDescent="0.25">
      <c r="A159" s="11"/>
      <c r="B159" s="11"/>
      <c r="C159" s="11"/>
      <c r="D159" s="11"/>
      <c r="E159" s="11"/>
      <c r="F159" s="11"/>
      <c r="H159" s="11"/>
      <c r="I159" s="11"/>
    </row>
    <row r="160" spans="1:9" x14ac:dyDescent="0.25">
      <c r="A160" s="11"/>
      <c r="B160" s="11"/>
      <c r="C160" s="11"/>
      <c r="D160" s="11"/>
      <c r="E160" s="11"/>
      <c r="F160" s="11"/>
      <c r="H160" s="11"/>
      <c r="I160" s="11"/>
    </row>
    <row r="161" spans="1:9" x14ac:dyDescent="0.25">
      <c r="A161" s="11"/>
      <c r="B161" s="11"/>
      <c r="C161" s="11"/>
      <c r="D161" s="11"/>
      <c r="E161" s="11"/>
      <c r="F161" s="11"/>
      <c r="H161" s="11"/>
      <c r="I161" s="11"/>
    </row>
    <row r="162" spans="1:9" x14ac:dyDescent="0.25">
      <c r="A162" s="11"/>
      <c r="B162" s="11"/>
      <c r="C162" s="11"/>
      <c r="D162" s="11"/>
      <c r="E162" s="11"/>
      <c r="F162" s="11"/>
      <c r="H162" s="11"/>
      <c r="I162" s="11"/>
    </row>
    <row r="163" spans="1:9" x14ac:dyDescent="0.25">
      <c r="A163" s="11"/>
      <c r="B163" s="11"/>
      <c r="C163" s="11"/>
      <c r="D163" s="11"/>
      <c r="E163" s="11"/>
      <c r="F163" s="11"/>
      <c r="H163" s="11"/>
      <c r="I163" s="11"/>
    </row>
    <row r="164" spans="1:9" x14ac:dyDescent="0.25">
      <c r="A164" s="11"/>
      <c r="B164" s="11"/>
      <c r="C164" s="11"/>
      <c r="D164" s="11"/>
      <c r="E164" s="11"/>
      <c r="F164" s="11"/>
      <c r="H164" s="11"/>
      <c r="I164" s="11"/>
    </row>
    <row r="165" spans="1:9" x14ac:dyDescent="0.25">
      <c r="A165" s="11"/>
      <c r="B165" s="11"/>
      <c r="C165" s="11"/>
      <c r="D165" s="11"/>
      <c r="E165" s="11"/>
      <c r="F165" s="11"/>
      <c r="H165" s="11"/>
      <c r="I165" s="11"/>
    </row>
    <row r="166" spans="1:9" x14ac:dyDescent="0.25">
      <c r="A166" s="11"/>
      <c r="B166" s="11"/>
      <c r="C166" s="11"/>
      <c r="D166" s="11"/>
      <c r="E166" s="11"/>
      <c r="F166" s="11"/>
      <c r="H166" s="11"/>
      <c r="I166" s="11"/>
    </row>
    <row r="167" spans="1:9" x14ac:dyDescent="0.25">
      <c r="A167" s="11"/>
      <c r="B167" s="11"/>
      <c r="C167" s="11"/>
      <c r="D167" s="11"/>
      <c r="E167" s="11"/>
      <c r="F167" s="11"/>
      <c r="H167" s="11"/>
      <c r="I167" s="11"/>
    </row>
    <row r="168" spans="1:9" x14ac:dyDescent="0.25">
      <c r="A168" s="11"/>
      <c r="B168" s="11"/>
      <c r="C168" s="11"/>
      <c r="D168" s="11"/>
      <c r="E168" s="11"/>
      <c r="F168" s="11"/>
      <c r="H168" s="11"/>
      <c r="I168" s="11"/>
    </row>
    <row r="169" spans="1:9" x14ac:dyDescent="0.25">
      <c r="A169" s="11"/>
      <c r="B169" s="11"/>
      <c r="C169" s="11"/>
      <c r="D169" s="11"/>
      <c r="E169" s="11"/>
      <c r="F169" s="11"/>
      <c r="H169" s="11"/>
      <c r="I169" s="11"/>
    </row>
    <row r="170" spans="1:9" x14ac:dyDescent="0.25">
      <c r="A170" s="11"/>
      <c r="B170" s="11"/>
      <c r="C170" s="11"/>
      <c r="D170" s="11"/>
      <c r="E170" s="11"/>
      <c r="F170" s="11"/>
      <c r="H170" s="11"/>
      <c r="I170" s="11"/>
    </row>
    <row r="171" spans="1:9" x14ac:dyDescent="0.25">
      <c r="A171" s="11"/>
      <c r="B171" s="11"/>
      <c r="C171" s="11"/>
      <c r="D171" s="11"/>
      <c r="E171" s="11"/>
      <c r="F171" s="11"/>
      <c r="H171" s="11"/>
      <c r="I171" s="11"/>
    </row>
    <row r="172" spans="1:9" x14ac:dyDescent="0.25">
      <c r="A172" s="11"/>
      <c r="B172" s="11"/>
      <c r="C172" s="11"/>
      <c r="D172" s="11"/>
      <c r="E172" s="11"/>
      <c r="F172" s="11"/>
      <c r="H172" s="11"/>
      <c r="I172" s="11"/>
    </row>
    <row r="173" spans="1:9" x14ac:dyDescent="0.25">
      <c r="A173" s="11"/>
      <c r="B173" s="11"/>
      <c r="C173" s="11"/>
      <c r="D173" s="11"/>
      <c r="E173" s="11"/>
      <c r="F173" s="11"/>
      <c r="H173" s="11"/>
      <c r="I173" s="11"/>
    </row>
    <row r="174" spans="1:9" x14ac:dyDescent="0.25">
      <c r="A174" s="11"/>
      <c r="B174" s="11"/>
      <c r="C174" s="11"/>
      <c r="D174" s="11"/>
      <c r="E174" s="11"/>
      <c r="F174" s="11"/>
      <c r="H174" s="11"/>
      <c r="I174" s="11"/>
    </row>
    <row r="175" spans="1:9" x14ac:dyDescent="0.25">
      <c r="A175" s="11"/>
      <c r="B175" s="11"/>
      <c r="C175" s="11"/>
      <c r="D175" s="11"/>
      <c r="E175" s="11"/>
      <c r="F175" s="11"/>
      <c r="H175" s="11"/>
      <c r="I175" s="11"/>
    </row>
    <row r="176" spans="1:9" x14ac:dyDescent="0.25">
      <c r="A176" s="11"/>
      <c r="B176" s="11"/>
      <c r="C176" s="11"/>
      <c r="D176" s="11"/>
      <c r="E176" s="11"/>
      <c r="F176" s="11"/>
      <c r="H176" s="11"/>
      <c r="I176" s="11"/>
    </row>
    <row r="177" spans="1:9" x14ac:dyDescent="0.25">
      <c r="A177" s="11"/>
      <c r="B177" s="11"/>
      <c r="C177" s="11"/>
      <c r="D177" s="11"/>
      <c r="E177" s="11"/>
      <c r="F177" s="11"/>
      <c r="H177" s="11"/>
      <c r="I177" s="11"/>
    </row>
    <row r="178" spans="1:9" x14ac:dyDescent="0.25">
      <c r="A178" s="11"/>
      <c r="B178" s="11"/>
      <c r="C178" s="11"/>
      <c r="D178" s="11"/>
      <c r="E178" s="11"/>
      <c r="F178" s="11"/>
      <c r="H178" s="11"/>
      <c r="I178" s="11"/>
    </row>
    <row r="179" spans="1:9" x14ac:dyDescent="0.25">
      <c r="A179" s="11"/>
      <c r="B179" s="11"/>
      <c r="C179" s="11"/>
      <c r="D179" s="11"/>
      <c r="E179" s="11"/>
      <c r="F179" s="11"/>
      <c r="H179" s="11"/>
      <c r="I179" s="11"/>
    </row>
    <row r="180" spans="1:9" x14ac:dyDescent="0.25">
      <c r="A180" s="11"/>
      <c r="B180" s="11"/>
      <c r="C180" s="11"/>
      <c r="D180" s="11"/>
      <c r="E180" s="11"/>
      <c r="F180" s="11"/>
      <c r="H180" s="11"/>
      <c r="I180" s="11"/>
    </row>
    <row r="181" spans="1:9" x14ac:dyDescent="0.25">
      <c r="A181" s="11"/>
      <c r="B181" s="11"/>
      <c r="C181" s="11"/>
      <c r="D181" s="11"/>
      <c r="E181" s="11"/>
      <c r="F181" s="11"/>
      <c r="H181" s="11"/>
      <c r="I181" s="11"/>
    </row>
    <row r="182" spans="1:9" x14ac:dyDescent="0.25">
      <c r="A182" s="11"/>
      <c r="B182" s="11"/>
      <c r="C182" s="11"/>
      <c r="D182" s="11"/>
      <c r="E182" s="11"/>
      <c r="F182" s="11"/>
      <c r="H182" s="11"/>
      <c r="I182" s="11"/>
    </row>
    <row r="183" spans="1:9" x14ac:dyDescent="0.25">
      <c r="A183" s="11"/>
      <c r="B183" s="11"/>
      <c r="C183" s="11"/>
      <c r="D183" s="11"/>
      <c r="E183" s="11"/>
      <c r="F183" s="11"/>
      <c r="H183" s="11"/>
      <c r="I183" s="11"/>
    </row>
    <row r="184" spans="1:9" x14ac:dyDescent="0.25">
      <c r="A184" s="11"/>
      <c r="B184" s="11"/>
      <c r="C184" s="11"/>
      <c r="D184" s="11"/>
      <c r="E184" s="11"/>
      <c r="F184" s="11"/>
      <c r="H184" s="11"/>
      <c r="I184" s="11"/>
    </row>
    <row r="185" spans="1:9" x14ac:dyDescent="0.25">
      <c r="A185" s="11"/>
      <c r="B185" s="11"/>
      <c r="C185" s="11"/>
      <c r="D185" s="11"/>
      <c r="E185" s="11"/>
      <c r="F185" s="11"/>
      <c r="H185" s="11"/>
      <c r="I185" s="11"/>
    </row>
    <row r="186" spans="1:9" x14ac:dyDescent="0.25">
      <c r="A186" s="11"/>
      <c r="B186" s="11"/>
      <c r="C186" s="11"/>
      <c r="D186" s="11"/>
      <c r="E186" s="11"/>
      <c r="F186" s="11"/>
      <c r="H186" s="11"/>
      <c r="I186" s="11"/>
    </row>
    <row r="187" spans="1:9" x14ac:dyDescent="0.25">
      <c r="A187" s="11"/>
      <c r="B187" s="11"/>
      <c r="C187" s="11"/>
      <c r="D187" s="11"/>
      <c r="E187" s="11"/>
      <c r="F187" s="11"/>
      <c r="H187" s="11"/>
      <c r="I187" s="11"/>
    </row>
    <row r="188" spans="1:9" x14ac:dyDescent="0.25">
      <c r="A188" s="11"/>
      <c r="B188" s="11"/>
      <c r="C188" s="11"/>
      <c r="D188" s="11"/>
      <c r="E188" s="11"/>
      <c r="F188" s="11"/>
      <c r="H188" s="11"/>
      <c r="I188" s="11"/>
    </row>
    <row r="189" spans="1:9" x14ac:dyDescent="0.25">
      <c r="A189" s="11"/>
      <c r="B189" s="11"/>
      <c r="C189" s="11"/>
      <c r="D189" s="11"/>
      <c r="E189" s="11"/>
      <c r="F189" s="11"/>
      <c r="H189" s="11"/>
      <c r="I189" s="11"/>
    </row>
    <row r="190" spans="1:9" x14ac:dyDescent="0.25">
      <c r="A190" s="11"/>
      <c r="B190" s="11"/>
      <c r="C190" s="11"/>
      <c r="D190" s="11"/>
      <c r="E190" s="11"/>
      <c r="F190" s="11"/>
      <c r="H190" s="11"/>
      <c r="I190" s="11"/>
    </row>
    <row r="191" spans="1:9" x14ac:dyDescent="0.25">
      <c r="A191" s="11"/>
      <c r="B191" s="11"/>
      <c r="C191" s="11"/>
      <c r="D191" s="11"/>
      <c r="E191" s="11"/>
      <c r="F191" s="11"/>
      <c r="H191" s="11"/>
      <c r="I191" s="11"/>
    </row>
    <row r="192" spans="1:9" x14ac:dyDescent="0.25">
      <c r="A192" s="11"/>
      <c r="B192" s="11"/>
      <c r="C192" s="11"/>
      <c r="D192" s="11"/>
      <c r="E192" s="11"/>
      <c r="F192" s="11"/>
      <c r="H192" s="11"/>
      <c r="I192" s="11"/>
    </row>
    <row r="193" spans="1:9" x14ac:dyDescent="0.25">
      <c r="A193" s="11"/>
      <c r="B193" s="11"/>
      <c r="C193" s="11"/>
      <c r="D193" s="11"/>
      <c r="E193" s="11"/>
      <c r="F193" s="11"/>
      <c r="H193" s="11"/>
      <c r="I193" s="11"/>
    </row>
  </sheetData>
  <mergeCells count="7">
    <mergeCell ref="A133:C133"/>
    <mergeCell ref="B11:C11"/>
    <mergeCell ref="B76:C76"/>
    <mergeCell ref="A85:C85"/>
    <mergeCell ref="B110:C110"/>
    <mergeCell ref="B114:C114"/>
    <mergeCell ref="B55:C55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1"/>
  <sheetViews>
    <sheetView topLeftCell="A67" zoomScaleNormal="100" workbookViewId="0">
      <selection activeCell="L13" sqref="L13"/>
    </sheetView>
  </sheetViews>
  <sheetFormatPr defaultRowHeight="15" x14ac:dyDescent="0.25"/>
  <cols>
    <col min="2" max="2" width="13.42578125" customWidth="1"/>
    <col min="3" max="3" width="57.42578125" customWidth="1"/>
    <col min="4" max="4" width="46.85546875" customWidth="1"/>
    <col min="5" max="5" width="12.7109375" customWidth="1"/>
    <col min="6" max="6" width="16" customWidth="1"/>
    <col min="7" max="7" width="11.140625" style="101" customWidth="1"/>
    <col min="8" max="8" width="11.140625" customWidth="1"/>
    <col min="9" max="9" width="10.85546875" customWidth="1"/>
  </cols>
  <sheetData>
    <row r="2" spans="1:9" ht="18.75" thickBot="1" x14ac:dyDescent="0.3">
      <c r="A2" s="781" t="s">
        <v>142</v>
      </c>
      <c r="B2" s="485"/>
      <c r="C2" s="782"/>
      <c r="D2" s="485"/>
      <c r="E2" s="485"/>
      <c r="F2" s="487"/>
      <c r="G2" s="103"/>
      <c r="H2" s="485"/>
      <c r="I2" s="1031" t="s">
        <v>734</v>
      </c>
    </row>
    <row r="3" spans="1:9" x14ac:dyDescent="0.25">
      <c r="A3" s="553" t="s">
        <v>1</v>
      </c>
      <c r="B3" s="555" t="s">
        <v>2</v>
      </c>
      <c r="C3" s="379"/>
      <c r="D3" s="556"/>
      <c r="E3" s="25" t="s">
        <v>3</v>
      </c>
      <c r="F3" s="784" t="s">
        <v>4</v>
      </c>
      <c r="G3" s="16" t="s">
        <v>5</v>
      </c>
      <c r="H3" s="555" t="s">
        <v>47</v>
      </c>
      <c r="I3" s="785" t="s">
        <v>47</v>
      </c>
    </row>
    <row r="4" spans="1:9" x14ac:dyDescent="0.25">
      <c r="A4" s="557" t="s">
        <v>6</v>
      </c>
      <c r="B4" s="559" t="s">
        <v>7</v>
      </c>
      <c r="C4" s="384" t="s">
        <v>622</v>
      </c>
      <c r="D4" s="560" t="s">
        <v>8</v>
      </c>
      <c r="E4" s="27" t="s">
        <v>9</v>
      </c>
      <c r="F4" s="787" t="s">
        <v>10</v>
      </c>
      <c r="G4" s="18" t="s">
        <v>702</v>
      </c>
      <c r="H4" s="559" t="s">
        <v>48</v>
      </c>
      <c r="I4" s="788" t="s">
        <v>48</v>
      </c>
    </row>
    <row r="5" spans="1:9" ht="15.75" thickBot="1" x14ac:dyDescent="0.3">
      <c r="A5" s="789" t="s">
        <v>13</v>
      </c>
      <c r="B5" s="563" t="s">
        <v>14</v>
      </c>
      <c r="C5" s="389"/>
      <c r="D5" s="564"/>
      <c r="E5" s="29" t="s">
        <v>275</v>
      </c>
      <c r="F5" s="792" t="s">
        <v>275</v>
      </c>
      <c r="G5" s="18" t="s">
        <v>626</v>
      </c>
      <c r="H5" s="563" t="s">
        <v>11</v>
      </c>
      <c r="I5" s="793" t="s">
        <v>12</v>
      </c>
    </row>
    <row r="6" spans="1:9" ht="15.75" x14ac:dyDescent="0.25">
      <c r="A6" s="794" t="s">
        <v>15</v>
      </c>
      <c r="B6" s="112"/>
      <c r="C6" s="112"/>
      <c r="D6" s="112"/>
      <c r="E6" s="112"/>
      <c r="F6" s="112"/>
      <c r="G6" s="112"/>
      <c r="H6" s="112"/>
      <c r="I6" s="795"/>
    </row>
    <row r="7" spans="1:9" x14ac:dyDescent="0.25">
      <c r="A7" s="419" t="s">
        <v>348</v>
      </c>
      <c r="B7" s="73" t="s">
        <v>571</v>
      </c>
      <c r="C7" s="74"/>
      <c r="D7" s="1024" t="s">
        <v>157</v>
      </c>
      <c r="E7" s="313">
        <f>SUM(E8:E13)</f>
        <v>1500</v>
      </c>
      <c r="F7" s="1037">
        <f t="shared" ref="F7:G7" si="0">SUM(F8:F13)</f>
        <v>1800</v>
      </c>
      <c r="G7" s="313">
        <f t="shared" si="0"/>
        <v>1795</v>
      </c>
      <c r="H7" s="796">
        <f>G7/E7*100</f>
        <v>119.66666666666667</v>
      </c>
      <c r="I7" s="284">
        <f>G7/F7*100</f>
        <v>99.722222222222229</v>
      </c>
    </row>
    <row r="8" spans="1:9" x14ac:dyDescent="0.25">
      <c r="A8" s="506"/>
      <c r="B8" s="797">
        <v>999</v>
      </c>
      <c r="C8" s="99"/>
      <c r="D8" s="256" t="s">
        <v>520</v>
      </c>
      <c r="E8" s="243">
        <v>0</v>
      </c>
      <c r="F8" s="1151">
        <v>5.0999999999999996</v>
      </c>
      <c r="G8" s="243">
        <v>5</v>
      </c>
      <c r="H8" s="532">
        <v>0</v>
      </c>
      <c r="I8" s="63">
        <f t="shared" ref="I8:I13" si="1">G8/F8*100</f>
        <v>98.039215686274517</v>
      </c>
    </row>
    <row r="9" spans="1:9" ht="15.75" x14ac:dyDescent="0.25">
      <c r="A9" s="798"/>
      <c r="B9" s="799"/>
      <c r="C9" s="109" t="s">
        <v>349</v>
      </c>
      <c r="D9" s="256" t="s">
        <v>137</v>
      </c>
      <c r="E9" s="109">
        <v>200</v>
      </c>
      <c r="F9" s="1242">
        <v>100</v>
      </c>
      <c r="G9" s="109">
        <v>100</v>
      </c>
      <c r="H9" s="62">
        <f t="shared" ref="H9:H12" si="2">G9/E9*100</f>
        <v>50</v>
      </c>
      <c r="I9" s="63">
        <f t="shared" si="1"/>
        <v>100</v>
      </c>
    </row>
    <row r="10" spans="1:9" ht="15.75" x14ac:dyDescent="0.25">
      <c r="A10" s="798"/>
      <c r="B10" s="799">
        <v>999</v>
      </c>
      <c r="C10" s="109" t="s">
        <v>351</v>
      </c>
      <c r="D10" s="256" t="s">
        <v>137</v>
      </c>
      <c r="E10" s="109">
        <v>800</v>
      </c>
      <c r="F10" s="1242">
        <v>887.1</v>
      </c>
      <c r="G10" s="109">
        <v>884</v>
      </c>
      <c r="H10" s="62">
        <f t="shared" si="2"/>
        <v>110.5</v>
      </c>
      <c r="I10" s="63">
        <f t="shared" si="1"/>
        <v>99.650546725284627</v>
      </c>
    </row>
    <row r="11" spans="1:9" ht="15.75" x14ac:dyDescent="0.25">
      <c r="A11" s="798"/>
      <c r="B11" s="799">
        <v>999</v>
      </c>
      <c r="C11" s="109"/>
      <c r="D11" s="256" t="s">
        <v>613</v>
      </c>
      <c r="E11" s="109">
        <v>0</v>
      </c>
      <c r="F11" s="1242">
        <v>3</v>
      </c>
      <c r="G11" s="109">
        <v>3</v>
      </c>
      <c r="H11" s="62">
        <v>0</v>
      </c>
      <c r="I11" s="63">
        <f t="shared" si="1"/>
        <v>100</v>
      </c>
    </row>
    <row r="12" spans="1:9" ht="15.75" x14ac:dyDescent="0.25">
      <c r="A12" s="798"/>
      <c r="B12" s="799"/>
      <c r="C12" s="109" t="s">
        <v>350</v>
      </c>
      <c r="D12" s="256" t="s">
        <v>444</v>
      </c>
      <c r="E12" s="109">
        <v>500</v>
      </c>
      <c r="F12" s="1242">
        <v>653</v>
      </c>
      <c r="G12" s="109">
        <v>652</v>
      </c>
      <c r="H12" s="62">
        <f t="shared" si="2"/>
        <v>130.4</v>
      </c>
      <c r="I12" s="63">
        <f t="shared" si="1"/>
        <v>99.846860643185295</v>
      </c>
    </row>
    <row r="13" spans="1:9" ht="15.75" x14ac:dyDescent="0.25">
      <c r="A13" s="798"/>
      <c r="B13" s="799">
        <v>999</v>
      </c>
      <c r="C13" s="109"/>
      <c r="D13" s="256" t="s">
        <v>132</v>
      </c>
      <c r="E13" s="109">
        <v>0</v>
      </c>
      <c r="F13" s="1242">
        <v>151.80000000000001</v>
      </c>
      <c r="G13" s="109">
        <v>151</v>
      </c>
      <c r="H13" s="62">
        <v>0</v>
      </c>
      <c r="I13" s="63">
        <f t="shared" si="1"/>
        <v>99.472990777338595</v>
      </c>
    </row>
    <row r="14" spans="1:9" ht="15.75" x14ac:dyDescent="0.25">
      <c r="A14" s="798"/>
      <c r="B14" s="800"/>
      <c r="C14" s="295"/>
      <c r="D14" s="801"/>
      <c r="E14" s="295"/>
      <c r="F14" s="1206"/>
      <c r="G14" s="295"/>
      <c r="H14" s="516"/>
      <c r="I14" s="517"/>
    </row>
    <row r="15" spans="1:9" x14ac:dyDescent="0.25">
      <c r="A15" s="419" t="s">
        <v>533</v>
      </c>
      <c r="B15" s="73" t="s">
        <v>557</v>
      </c>
      <c r="C15" s="419"/>
      <c r="D15" s="1144"/>
      <c r="E15" s="313">
        <f>SUM(E17)</f>
        <v>0</v>
      </c>
      <c r="F15" s="1037">
        <f>SUM(F17)</f>
        <v>7340.8</v>
      </c>
      <c r="G15" s="313">
        <f>SUM(G17)</f>
        <v>7341</v>
      </c>
      <c r="H15" s="283">
        <v>0</v>
      </c>
      <c r="I15" s="284">
        <f>G15/F15*100</f>
        <v>100.00272449869223</v>
      </c>
    </row>
    <row r="16" spans="1:9" x14ac:dyDescent="0.25">
      <c r="A16" s="506"/>
      <c r="B16" s="1144"/>
      <c r="C16" s="1143" t="s">
        <v>277</v>
      </c>
      <c r="D16" s="1144"/>
      <c r="E16" s="313"/>
      <c r="F16" s="1037"/>
      <c r="G16" s="313"/>
      <c r="H16" s="283"/>
      <c r="I16" s="284"/>
    </row>
    <row r="17" spans="1:9" x14ac:dyDescent="0.25">
      <c r="A17" s="506"/>
      <c r="B17" s="1144"/>
      <c r="C17" s="109" t="s">
        <v>534</v>
      </c>
      <c r="D17" s="256" t="s">
        <v>577</v>
      </c>
      <c r="E17" s="802" t="s">
        <v>535</v>
      </c>
      <c r="F17" s="1187">
        <v>7340.8</v>
      </c>
      <c r="G17" s="1188">
        <v>7341</v>
      </c>
      <c r="H17" s="62">
        <v>0</v>
      </c>
      <c r="I17" s="63">
        <f t="shared" ref="I17" si="3">G17/F17*100</f>
        <v>100.00272449869223</v>
      </c>
    </row>
    <row r="18" spans="1:9" ht="15.75" x14ac:dyDescent="0.25">
      <c r="A18" s="798"/>
      <c r="B18" s="109"/>
      <c r="C18" s="109"/>
      <c r="D18" s="109"/>
      <c r="E18" s="109"/>
      <c r="F18" s="109"/>
      <c r="G18" s="109"/>
      <c r="H18" s="803"/>
      <c r="I18" s="804"/>
    </row>
    <row r="19" spans="1:9" x14ac:dyDescent="0.25">
      <c r="A19" s="419" t="s">
        <v>143</v>
      </c>
      <c r="B19" s="805" t="s">
        <v>569</v>
      </c>
      <c r="C19" s="805"/>
      <c r="D19" s="351"/>
      <c r="E19" s="219">
        <f>SUM(E20:E34)</f>
        <v>17260</v>
      </c>
      <c r="F19" s="1037">
        <f>SUM(F20:F34)</f>
        <v>25000.100000000002</v>
      </c>
      <c r="G19" s="313">
        <f>SUM(G20:G34)</f>
        <v>23137</v>
      </c>
      <c r="H19" s="283">
        <f>G19/E19*100</f>
        <v>134.04982618771726</v>
      </c>
      <c r="I19" s="284">
        <f>G19/F19*100</f>
        <v>92.547629809480753</v>
      </c>
    </row>
    <row r="20" spans="1:9" x14ac:dyDescent="0.25">
      <c r="A20" s="419"/>
      <c r="B20" s="806">
        <v>611</v>
      </c>
      <c r="C20" s="74" t="s">
        <v>144</v>
      </c>
      <c r="D20" s="256" t="s">
        <v>145</v>
      </c>
      <c r="E20" s="177">
        <v>1900</v>
      </c>
      <c r="F20" s="1035">
        <v>1900</v>
      </c>
      <c r="G20" s="177">
        <v>1862</v>
      </c>
      <c r="H20" s="62">
        <f t="shared" ref="H20:H22" si="4">G20/E20*100</f>
        <v>98</v>
      </c>
      <c r="I20" s="63">
        <f t="shared" ref="I20:I22" si="5">G20/F20*100</f>
        <v>98</v>
      </c>
    </row>
    <row r="21" spans="1:9" x14ac:dyDescent="0.25">
      <c r="A21" s="419"/>
      <c r="B21" s="527" t="s">
        <v>146</v>
      </c>
      <c r="C21" s="74" t="s">
        <v>147</v>
      </c>
      <c r="D21" s="717" t="s">
        <v>148</v>
      </c>
      <c r="E21" s="177">
        <v>1900</v>
      </c>
      <c r="F21" s="1035">
        <v>1820</v>
      </c>
      <c r="G21" s="177">
        <v>1649</v>
      </c>
      <c r="H21" s="62">
        <f t="shared" si="4"/>
        <v>86.78947368421052</v>
      </c>
      <c r="I21" s="63">
        <f t="shared" si="5"/>
        <v>90.604395604395606</v>
      </c>
    </row>
    <row r="22" spans="1:9" x14ac:dyDescent="0.25">
      <c r="A22" s="512"/>
      <c r="B22" s="527" t="s">
        <v>149</v>
      </c>
      <c r="C22" s="74" t="s">
        <v>150</v>
      </c>
      <c r="D22" s="717" t="s">
        <v>151</v>
      </c>
      <c r="E22" s="177">
        <v>2600</v>
      </c>
      <c r="F22" s="1035">
        <v>2078</v>
      </c>
      <c r="G22" s="177">
        <v>2076</v>
      </c>
      <c r="H22" s="62">
        <f t="shared" si="4"/>
        <v>79.84615384615384</v>
      </c>
      <c r="I22" s="63">
        <f t="shared" si="5"/>
        <v>99.903753609239658</v>
      </c>
    </row>
    <row r="23" spans="1:9" ht="15" customHeight="1" x14ac:dyDescent="0.25">
      <c r="A23" s="512"/>
      <c r="B23" s="527" t="s">
        <v>152</v>
      </c>
      <c r="C23" s="256" t="s">
        <v>153</v>
      </c>
      <c r="D23" s="74" t="s">
        <v>154</v>
      </c>
      <c r="E23" s="177">
        <v>648</v>
      </c>
      <c r="F23" s="1035">
        <v>442</v>
      </c>
      <c r="G23" s="177">
        <v>415</v>
      </c>
      <c r="H23" s="62">
        <f>G23/E23*100</f>
        <v>64.043209876543202</v>
      </c>
      <c r="I23" s="63">
        <f>G23/F23*100</f>
        <v>93.891402714932127</v>
      </c>
    </row>
    <row r="24" spans="1:9" ht="15" customHeight="1" x14ac:dyDescent="0.25">
      <c r="A24" s="512"/>
      <c r="B24" s="527"/>
      <c r="C24" s="256" t="s">
        <v>601</v>
      </c>
      <c r="D24" s="74" t="s">
        <v>154</v>
      </c>
      <c r="E24" s="177">
        <v>0</v>
      </c>
      <c r="F24" s="1035">
        <v>910.5</v>
      </c>
      <c r="G24" s="177">
        <v>771</v>
      </c>
      <c r="H24" s="62">
        <v>0</v>
      </c>
      <c r="I24" s="63">
        <f>G24/F24*100</f>
        <v>84.67874794069192</v>
      </c>
    </row>
    <row r="25" spans="1:9" x14ac:dyDescent="0.25">
      <c r="A25" s="512"/>
      <c r="B25" s="527"/>
      <c r="C25" s="256" t="s">
        <v>384</v>
      </c>
      <c r="D25" s="256" t="s">
        <v>155</v>
      </c>
      <c r="E25" s="177">
        <v>50</v>
      </c>
      <c r="F25" s="1035">
        <v>190</v>
      </c>
      <c r="G25" s="177">
        <v>146</v>
      </c>
      <c r="H25" s="62">
        <f>G25/E25*100</f>
        <v>292</v>
      </c>
      <c r="I25" s="63">
        <f>G25/F25*100</f>
        <v>76.84210526315789</v>
      </c>
    </row>
    <row r="26" spans="1:9" x14ac:dyDescent="0.25">
      <c r="A26" s="512"/>
      <c r="B26" s="527"/>
      <c r="C26" s="74" t="s">
        <v>156</v>
      </c>
      <c r="D26" s="256" t="s">
        <v>157</v>
      </c>
      <c r="E26" s="177">
        <v>330</v>
      </c>
      <c r="F26" s="1035">
        <v>353</v>
      </c>
      <c r="G26" s="177">
        <v>225</v>
      </c>
      <c r="H26" s="335">
        <f t="shared" ref="H26:H33" si="6">G26/E26*100</f>
        <v>68.181818181818173</v>
      </c>
      <c r="I26" s="63">
        <f t="shared" ref="I26:I34" si="7">G26/F26*100</f>
        <v>63.73937677053825</v>
      </c>
    </row>
    <row r="27" spans="1:9" x14ac:dyDescent="0.25">
      <c r="A27" s="512"/>
      <c r="B27" s="527" t="s">
        <v>158</v>
      </c>
      <c r="C27" s="256" t="s">
        <v>159</v>
      </c>
      <c r="D27" s="334" t="s">
        <v>157</v>
      </c>
      <c r="E27" s="177">
        <v>1</v>
      </c>
      <c r="F27" s="1035">
        <v>63</v>
      </c>
      <c r="G27" s="177">
        <v>61</v>
      </c>
      <c r="H27" s="335">
        <f t="shared" si="6"/>
        <v>6100</v>
      </c>
      <c r="I27" s="336">
        <f t="shared" si="7"/>
        <v>96.825396825396822</v>
      </c>
    </row>
    <row r="28" spans="1:9" x14ac:dyDescent="0.25">
      <c r="A28" s="419"/>
      <c r="B28" s="805"/>
      <c r="C28" s="74" t="s">
        <v>160</v>
      </c>
      <c r="D28" s="74" t="s">
        <v>161</v>
      </c>
      <c r="E28" s="177">
        <v>270</v>
      </c>
      <c r="F28" s="1035">
        <v>366</v>
      </c>
      <c r="G28" s="177">
        <v>312</v>
      </c>
      <c r="H28" s="62">
        <f t="shared" si="6"/>
        <v>115.55555555555554</v>
      </c>
      <c r="I28" s="63">
        <f t="shared" si="7"/>
        <v>85.245901639344254</v>
      </c>
    </row>
    <row r="29" spans="1:9" x14ac:dyDescent="0.25">
      <c r="A29" s="512"/>
      <c r="B29" s="443"/>
      <c r="C29" s="74" t="s">
        <v>272</v>
      </c>
      <c r="D29" s="74" t="s">
        <v>162</v>
      </c>
      <c r="E29" s="177">
        <v>3000</v>
      </c>
      <c r="F29" s="1035">
        <v>5517</v>
      </c>
      <c r="G29" s="177">
        <v>4846</v>
      </c>
      <c r="H29" s="62">
        <f t="shared" si="6"/>
        <v>161.53333333333333</v>
      </c>
      <c r="I29" s="63">
        <f t="shared" si="7"/>
        <v>87.837592894689138</v>
      </c>
    </row>
    <row r="30" spans="1:9" x14ac:dyDescent="0.25">
      <c r="A30" s="512"/>
      <c r="B30" s="527" t="s">
        <v>385</v>
      </c>
      <c r="C30" s="74" t="s">
        <v>386</v>
      </c>
      <c r="D30" s="74" t="s">
        <v>162</v>
      </c>
      <c r="E30" s="177">
        <v>927</v>
      </c>
      <c r="F30" s="1035">
        <v>695</v>
      </c>
      <c r="G30" s="177">
        <v>637</v>
      </c>
      <c r="H30" s="62">
        <f t="shared" si="6"/>
        <v>68.716289104638619</v>
      </c>
      <c r="I30" s="63">
        <f t="shared" si="7"/>
        <v>91.654676258992808</v>
      </c>
    </row>
    <row r="31" spans="1:9" x14ac:dyDescent="0.25">
      <c r="A31" s="512"/>
      <c r="B31" s="527" t="s">
        <v>387</v>
      </c>
      <c r="C31" s="74" t="s">
        <v>388</v>
      </c>
      <c r="D31" s="74" t="s">
        <v>154</v>
      </c>
      <c r="E31" s="177">
        <v>5034</v>
      </c>
      <c r="F31" s="1035">
        <v>9690.2000000000007</v>
      </c>
      <c r="G31" s="177">
        <v>9689</v>
      </c>
      <c r="H31" s="532">
        <f t="shared" si="6"/>
        <v>192.47119586809694</v>
      </c>
      <c r="I31" s="533">
        <f t="shared" si="7"/>
        <v>99.987616354667594</v>
      </c>
    </row>
    <row r="32" spans="1:9" x14ac:dyDescent="0.25">
      <c r="A32" s="509"/>
      <c r="B32" s="669"/>
      <c r="C32" s="807" t="s">
        <v>532</v>
      </c>
      <c r="D32" s="808" t="s">
        <v>390</v>
      </c>
      <c r="E32" s="809"/>
      <c r="F32" s="543"/>
      <c r="G32" s="809"/>
      <c r="H32" s="810"/>
      <c r="I32" s="811"/>
    </row>
    <row r="33" spans="1:9" x14ac:dyDescent="0.25">
      <c r="A33" s="812"/>
      <c r="B33" s="813"/>
      <c r="C33" s="429" t="s">
        <v>389</v>
      </c>
      <c r="D33" s="442" t="s">
        <v>391</v>
      </c>
      <c r="E33" s="426">
        <v>600</v>
      </c>
      <c r="F33" s="1051">
        <v>775.4</v>
      </c>
      <c r="G33" s="426">
        <v>248</v>
      </c>
      <c r="H33" s="685">
        <f t="shared" si="6"/>
        <v>41.333333333333336</v>
      </c>
      <c r="I33" s="814">
        <f t="shared" si="7"/>
        <v>31.983492391023987</v>
      </c>
    </row>
    <row r="34" spans="1:9" x14ac:dyDescent="0.25">
      <c r="A34" s="812"/>
      <c r="B34" s="813"/>
      <c r="C34" s="257" t="s">
        <v>627</v>
      </c>
      <c r="D34" s="442" t="s">
        <v>271</v>
      </c>
      <c r="E34" s="426">
        <v>0</v>
      </c>
      <c r="F34" s="1036">
        <v>200</v>
      </c>
      <c r="G34" s="688">
        <v>200</v>
      </c>
      <c r="H34" s="532">
        <v>0</v>
      </c>
      <c r="I34" s="814">
        <f t="shared" si="7"/>
        <v>100</v>
      </c>
    </row>
    <row r="35" spans="1:9" x14ac:dyDescent="0.25">
      <c r="A35" s="512"/>
      <c r="B35" s="443"/>
      <c r="C35" s="235"/>
      <c r="D35" s="99"/>
      <c r="E35" s="688"/>
      <c r="F35" s="426"/>
      <c r="G35" s="1042"/>
      <c r="H35" s="815"/>
      <c r="I35" s="816"/>
    </row>
    <row r="36" spans="1:9" x14ac:dyDescent="0.25">
      <c r="A36" s="419" t="s">
        <v>163</v>
      </c>
      <c r="B36" s="805" t="s">
        <v>572</v>
      </c>
      <c r="C36" s="73"/>
      <c r="D36" s="73"/>
      <c r="E36" s="219">
        <f>SUM(E37:E41)</f>
        <v>765</v>
      </c>
      <c r="F36" s="1037">
        <f>SUM(F37:F41)</f>
        <v>863.6</v>
      </c>
      <c r="G36" s="313">
        <f>SUM(G37:G41)</f>
        <v>645</v>
      </c>
      <c r="H36" s="326">
        <f>G36/E36*100</f>
        <v>84.313725490196077</v>
      </c>
      <c r="I36" s="284">
        <f>G36/F36*100</f>
        <v>74.687355257063444</v>
      </c>
    </row>
    <row r="37" spans="1:9" x14ac:dyDescent="0.25">
      <c r="A37" s="817"/>
      <c r="B37" s="669"/>
      <c r="C37" s="712" t="s">
        <v>255</v>
      </c>
      <c r="D37" s="712"/>
      <c r="E37" s="809"/>
      <c r="F37" s="1038"/>
      <c r="G37" s="1039"/>
      <c r="H37" s="610"/>
      <c r="I37" s="611"/>
    </row>
    <row r="38" spans="1:9" x14ac:dyDescent="0.25">
      <c r="A38" s="818"/>
      <c r="B38" s="683"/>
      <c r="C38" s="819" t="s">
        <v>256</v>
      </c>
      <c r="D38" s="819" t="s">
        <v>164</v>
      </c>
      <c r="E38" s="436">
        <v>415</v>
      </c>
      <c r="F38" s="1040">
        <v>325</v>
      </c>
      <c r="G38" s="436">
        <v>287</v>
      </c>
      <c r="H38" s="820">
        <f>G38/E38*100</f>
        <v>69.156626506024097</v>
      </c>
      <c r="I38" s="821">
        <f>G38/F38*100</f>
        <v>88.307692307692307</v>
      </c>
    </row>
    <row r="39" spans="1:9" x14ac:dyDescent="0.25">
      <c r="A39" s="822"/>
      <c r="B39" s="813"/>
      <c r="C39" s="99" t="s">
        <v>257</v>
      </c>
      <c r="D39" s="99"/>
      <c r="E39" s="426"/>
      <c r="F39" s="1041"/>
      <c r="G39" s="426"/>
      <c r="H39" s="607"/>
      <c r="I39" s="85"/>
    </row>
    <row r="40" spans="1:9" x14ac:dyDescent="0.25">
      <c r="A40" s="823"/>
      <c r="B40" s="527" t="s">
        <v>165</v>
      </c>
      <c r="C40" s="74" t="s">
        <v>166</v>
      </c>
      <c r="D40" s="74" t="s">
        <v>164</v>
      </c>
      <c r="E40" s="177">
        <v>250</v>
      </c>
      <c r="F40" s="1035">
        <v>438.6</v>
      </c>
      <c r="G40" s="177">
        <v>306</v>
      </c>
      <c r="H40" s="335">
        <f>G40/E40*100</f>
        <v>122.39999999999999</v>
      </c>
      <c r="I40" s="63">
        <f>G40/F40*100</f>
        <v>69.767441860465112</v>
      </c>
    </row>
    <row r="41" spans="1:9" ht="15.75" thickBot="1" x14ac:dyDescent="0.3">
      <c r="A41" s="824"/>
      <c r="B41" s="825"/>
      <c r="C41" s="826" t="s">
        <v>167</v>
      </c>
      <c r="D41" s="237" t="s">
        <v>157</v>
      </c>
      <c r="E41" s="177">
        <v>100</v>
      </c>
      <c r="F41" s="1035">
        <v>100</v>
      </c>
      <c r="G41" s="177">
        <v>52</v>
      </c>
      <c r="H41" s="449">
        <f>G41/E41*100</f>
        <v>52</v>
      </c>
      <c r="I41" s="658">
        <f>G41/F41*100</f>
        <v>52</v>
      </c>
    </row>
    <row r="42" spans="1:9" ht="16.5" thickBot="1" x14ac:dyDescent="0.3">
      <c r="A42" s="1344" t="s">
        <v>24</v>
      </c>
      <c r="B42" s="1345"/>
      <c r="C42" s="1345"/>
      <c r="D42" s="827"/>
      <c r="E42" s="141">
        <f>E19+E36+E7+E16</f>
        <v>19525</v>
      </c>
      <c r="F42" s="452">
        <f>F19+F36+F7+F16+F15</f>
        <v>35004.5</v>
      </c>
      <c r="G42" s="141">
        <f>G19+G36+G7+G16+G15</f>
        <v>32918</v>
      </c>
      <c r="H42" s="40">
        <f>G42/E42*100</f>
        <v>168.59411011523687</v>
      </c>
      <c r="I42" s="411">
        <f>G42/F42*100</f>
        <v>94.039337799425795</v>
      </c>
    </row>
    <row r="43" spans="1:9" ht="15.75" x14ac:dyDescent="0.25">
      <c r="A43" s="626"/>
      <c r="B43" s="626"/>
      <c r="C43" s="626"/>
      <c r="D43" s="627"/>
      <c r="E43" s="628"/>
      <c r="F43" s="628"/>
      <c r="G43" s="628"/>
      <c r="H43" s="64"/>
      <c r="I43" s="630"/>
    </row>
    <row r="44" spans="1:9" ht="15.75" x14ac:dyDescent="0.25">
      <c r="A44" s="626"/>
      <c r="B44" s="626"/>
      <c r="C44" s="626"/>
      <c r="D44" s="627"/>
      <c r="E44" s="628"/>
      <c r="F44" s="628"/>
      <c r="G44" s="628"/>
      <c r="H44" s="64"/>
      <c r="I44" s="630"/>
    </row>
    <row r="45" spans="1:9" ht="15.75" x14ac:dyDescent="0.25">
      <c r="A45" s="626"/>
      <c r="B45" s="626"/>
      <c r="C45" s="626"/>
      <c r="D45" s="627"/>
      <c r="E45" s="628"/>
      <c r="F45" s="628"/>
      <c r="G45" s="628"/>
      <c r="H45" s="64"/>
      <c r="I45" s="630"/>
    </row>
    <row r="46" spans="1:9" ht="15.75" x14ac:dyDescent="0.25">
      <c r="A46" s="626"/>
      <c r="B46" s="626"/>
      <c r="C46" s="626"/>
      <c r="D46" s="627"/>
      <c r="E46" s="628"/>
      <c r="F46" s="628"/>
      <c r="G46" s="628"/>
      <c r="H46" s="64"/>
      <c r="I46" s="630"/>
    </row>
    <row r="47" spans="1:9" ht="15.75" x14ac:dyDescent="0.25">
      <c r="A47" s="626"/>
      <c r="B47" s="626"/>
      <c r="C47" s="626"/>
      <c r="D47" s="627"/>
      <c r="E47" s="628"/>
      <c r="F47" s="628"/>
      <c r="G47" s="628"/>
      <c r="H47" s="64"/>
      <c r="I47" s="630"/>
    </row>
    <row r="48" spans="1:9" ht="15.75" x14ac:dyDescent="0.25">
      <c r="A48" s="626"/>
      <c r="B48" s="626"/>
      <c r="C48" s="626"/>
      <c r="D48" s="627"/>
      <c r="E48" s="628"/>
      <c r="F48" s="628"/>
      <c r="G48" s="628"/>
      <c r="H48" s="64"/>
      <c r="I48" s="630"/>
    </row>
    <row r="49" spans="1:10" ht="15.75" x14ac:dyDescent="0.25">
      <c r="A49" s="626"/>
      <c r="B49" s="626"/>
      <c r="C49" s="626"/>
      <c r="D49" s="627"/>
      <c r="E49" s="628"/>
      <c r="F49" s="628"/>
      <c r="G49" s="628"/>
      <c r="H49" s="64"/>
      <c r="I49" s="630"/>
    </row>
    <row r="50" spans="1:10" ht="15.75" x14ac:dyDescent="0.25">
      <c r="A50" s="626"/>
      <c r="B50" s="626"/>
      <c r="C50" s="626"/>
      <c r="D50" s="627"/>
      <c r="E50" s="628"/>
      <c r="F50" s="628"/>
      <c r="G50" s="628"/>
      <c r="H50" s="64"/>
      <c r="I50" s="630"/>
    </row>
    <row r="51" spans="1:10" ht="15.75" x14ac:dyDescent="0.25">
      <c r="A51" s="626"/>
      <c r="B51" s="626"/>
      <c r="C51" s="626"/>
      <c r="D51" s="627"/>
      <c r="E51" s="628"/>
      <c r="F51" s="628"/>
      <c r="G51" s="628"/>
      <c r="H51" s="64"/>
      <c r="I51" s="630"/>
    </row>
    <row r="52" spans="1:10" ht="15.75" x14ac:dyDescent="0.25">
      <c r="A52" s="626"/>
      <c r="B52" s="626"/>
      <c r="C52" s="626"/>
      <c r="D52" s="627"/>
      <c r="E52" s="628"/>
      <c r="F52" s="628"/>
      <c r="G52" s="628"/>
      <c r="H52" s="64"/>
      <c r="I52" s="630"/>
    </row>
    <row r="53" spans="1:10" x14ac:dyDescent="0.25">
      <c r="A53" s="690"/>
      <c r="B53" s="690"/>
      <c r="C53" s="690"/>
      <c r="D53" s="690"/>
      <c r="E53" s="828"/>
      <c r="F53" s="545"/>
      <c r="G53" s="245"/>
      <c r="H53" s="11"/>
      <c r="I53" s="11"/>
    </row>
    <row r="54" spans="1:10" ht="15.75" thickBot="1" x14ac:dyDescent="0.3">
      <c r="A54" s="690"/>
      <c r="B54" s="690"/>
      <c r="C54" s="690"/>
      <c r="D54" s="690"/>
      <c r="E54" s="690"/>
      <c r="F54" s="11"/>
      <c r="H54" s="11"/>
      <c r="I54" s="1031" t="s">
        <v>735</v>
      </c>
    </row>
    <row r="55" spans="1:10" x14ac:dyDescent="0.25">
      <c r="A55" s="829" t="s">
        <v>1</v>
      </c>
      <c r="B55" s="830" t="s">
        <v>2</v>
      </c>
      <c r="C55" s="379"/>
      <c r="D55" s="832"/>
      <c r="E55" s="25" t="s">
        <v>3</v>
      </c>
      <c r="F55" s="784" t="s">
        <v>4</v>
      </c>
      <c r="G55" s="16" t="s">
        <v>5</v>
      </c>
      <c r="H55" s="833" t="s">
        <v>47</v>
      </c>
      <c r="I55" s="785" t="s">
        <v>47</v>
      </c>
    </row>
    <row r="56" spans="1:10" x14ac:dyDescent="0.25">
      <c r="A56" s="834" t="s">
        <v>6</v>
      </c>
      <c r="B56" s="835" t="s">
        <v>7</v>
      </c>
      <c r="C56" s="384" t="s">
        <v>622</v>
      </c>
      <c r="D56" s="836" t="s">
        <v>8</v>
      </c>
      <c r="E56" s="27" t="s">
        <v>9</v>
      </c>
      <c r="F56" s="787" t="s">
        <v>10</v>
      </c>
      <c r="G56" s="18" t="s">
        <v>702</v>
      </c>
      <c r="H56" s="837" t="s">
        <v>48</v>
      </c>
      <c r="I56" s="788" t="s">
        <v>48</v>
      </c>
    </row>
    <row r="57" spans="1:10" ht="15.75" thickBot="1" x14ac:dyDescent="0.3">
      <c r="A57" s="838" t="s">
        <v>13</v>
      </c>
      <c r="B57" s="839" t="s">
        <v>14</v>
      </c>
      <c r="C57" s="389"/>
      <c r="D57" s="840"/>
      <c r="E57" s="29" t="s">
        <v>275</v>
      </c>
      <c r="F57" s="792" t="s">
        <v>275</v>
      </c>
      <c r="G57" s="21" t="s">
        <v>626</v>
      </c>
      <c r="H57" s="562" t="s">
        <v>11</v>
      </c>
      <c r="I57" s="793" t="s">
        <v>12</v>
      </c>
    </row>
    <row r="58" spans="1:10" ht="15.75" x14ac:dyDescent="0.25">
      <c r="A58" s="1346" t="s">
        <v>37</v>
      </c>
      <c r="B58" s="1347"/>
      <c r="C58" s="1348"/>
      <c r="D58" s="766"/>
      <c r="E58" s="722"/>
      <c r="F58" s="841"/>
      <c r="G58" s="129"/>
      <c r="H58" s="841"/>
      <c r="I58" s="621"/>
      <c r="J58" s="87"/>
    </row>
    <row r="59" spans="1:10" ht="15.75" x14ac:dyDescent="0.25">
      <c r="A59" s="641" t="s">
        <v>348</v>
      </c>
      <c r="B59" s="642" t="s">
        <v>557</v>
      </c>
      <c r="C59" s="643"/>
      <c r="D59" s="644"/>
      <c r="E59" s="315">
        <f>E60</f>
        <v>5000</v>
      </c>
      <c r="F59" s="1103">
        <f t="shared" ref="F59:G59" si="8">F60</f>
        <v>2626.2</v>
      </c>
      <c r="G59" s="315">
        <f t="shared" si="8"/>
        <v>822</v>
      </c>
      <c r="H59" s="326">
        <f>G59/E59*100</f>
        <v>16.439999999999998</v>
      </c>
      <c r="I59" s="327">
        <f t="shared" ref="I59:I60" si="9">G59/F59*100</f>
        <v>31.299977153301349</v>
      </c>
      <c r="J59" s="87"/>
    </row>
    <row r="60" spans="1:10" x14ac:dyDescent="0.25">
      <c r="A60" s="641"/>
      <c r="B60" s="642"/>
      <c r="C60" s="842" t="s">
        <v>554</v>
      </c>
      <c r="D60" s="648" t="s">
        <v>155</v>
      </c>
      <c r="E60" s="255">
        <v>5000</v>
      </c>
      <c r="F60" s="1049">
        <v>2626.2</v>
      </c>
      <c r="G60" s="255">
        <v>822</v>
      </c>
      <c r="H60" s="335">
        <f t="shared" ref="H60" si="10">G60/E60*100</f>
        <v>16.439999999999998</v>
      </c>
      <c r="I60" s="336">
        <f t="shared" si="9"/>
        <v>31.299977153301349</v>
      </c>
      <c r="J60" s="87"/>
    </row>
    <row r="61" spans="1:10" ht="15.75" x14ac:dyDescent="0.25">
      <c r="A61" s="843"/>
      <c r="B61" s="844"/>
      <c r="C61" s="845"/>
      <c r="D61" s="846"/>
      <c r="E61" s="402"/>
      <c r="F61" s="1047"/>
      <c r="G61" s="1189"/>
      <c r="H61" s="62"/>
      <c r="I61" s="63"/>
    </row>
    <row r="62" spans="1:10" x14ac:dyDescent="0.25">
      <c r="A62" s="419" t="s">
        <v>143</v>
      </c>
      <c r="B62" s="805" t="s">
        <v>443</v>
      </c>
      <c r="C62" s="805"/>
      <c r="D62" s="847"/>
      <c r="E62" s="848">
        <f>SUM(E63:E75)</f>
        <v>2450</v>
      </c>
      <c r="F62" s="1045">
        <f>SUM(F63:F75)</f>
        <v>2664</v>
      </c>
      <c r="G62" s="1046">
        <f>SUM(G63:G75)</f>
        <v>2217</v>
      </c>
      <c r="H62" s="283">
        <f>G62/E62*100</f>
        <v>90.489795918367349</v>
      </c>
      <c r="I62" s="284">
        <f>G62/F62*100</f>
        <v>83.22072072072072</v>
      </c>
    </row>
    <row r="63" spans="1:10" ht="15.75" x14ac:dyDescent="0.25">
      <c r="A63" s="849"/>
      <c r="B63" s="850"/>
      <c r="C63" s="851" t="s">
        <v>394</v>
      </c>
      <c r="D63" s="235" t="s">
        <v>390</v>
      </c>
      <c r="E63" s="852"/>
      <c r="F63" s="1047"/>
      <c r="G63" s="1048"/>
      <c r="H63" s="820"/>
      <c r="I63" s="821"/>
    </row>
    <row r="64" spans="1:10" ht="15.75" x14ac:dyDescent="0.25">
      <c r="A64" s="853"/>
      <c r="B64" s="854"/>
      <c r="C64" s="855"/>
      <c r="D64" s="429" t="s">
        <v>579</v>
      </c>
      <c r="E64" s="255">
        <v>700</v>
      </c>
      <c r="F64" s="1049">
        <v>600</v>
      </c>
      <c r="G64" s="1050">
        <v>584</v>
      </c>
      <c r="H64" s="62">
        <f>G64/E64*100</f>
        <v>83.428571428571431</v>
      </c>
      <c r="I64" s="63">
        <f>G64/F64*100</f>
        <v>97.333333333333343</v>
      </c>
    </row>
    <row r="65" spans="1:9" ht="15.75" x14ac:dyDescent="0.25">
      <c r="A65" s="849"/>
      <c r="B65" s="856"/>
      <c r="C65" s="851" t="s">
        <v>395</v>
      </c>
      <c r="D65" s="235" t="s">
        <v>390</v>
      </c>
      <c r="E65" s="852"/>
      <c r="F65" s="1047"/>
      <c r="G65" s="1048"/>
      <c r="H65" s="820"/>
      <c r="I65" s="821"/>
    </row>
    <row r="66" spans="1:9" ht="15.75" x14ac:dyDescent="0.25">
      <c r="A66" s="853"/>
      <c r="B66" s="854"/>
      <c r="C66" s="855"/>
      <c r="D66" s="429" t="s">
        <v>579</v>
      </c>
      <c r="E66" s="255">
        <v>800</v>
      </c>
      <c r="F66" s="1049">
        <v>700</v>
      </c>
      <c r="G66" s="1050">
        <v>290</v>
      </c>
      <c r="H66" s="62">
        <f>G66/E66*100</f>
        <v>36.25</v>
      </c>
      <c r="I66" s="63">
        <f>G66/F66*100</f>
        <v>41.428571428571431</v>
      </c>
    </row>
    <row r="67" spans="1:9" ht="15.75" x14ac:dyDescent="0.25">
      <c r="A67" s="849"/>
      <c r="B67" s="856"/>
      <c r="C67" s="857" t="s">
        <v>396</v>
      </c>
      <c r="D67" s="235" t="s">
        <v>390</v>
      </c>
      <c r="E67" s="852"/>
      <c r="F67" s="1047"/>
      <c r="G67" s="1048"/>
      <c r="H67" s="820"/>
      <c r="I67" s="821"/>
    </row>
    <row r="68" spans="1:9" ht="15.75" x14ac:dyDescent="0.25">
      <c r="A68" s="849"/>
      <c r="B68" s="856"/>
      <c r="C68" s="855"/>
      <c r="D68" s="429" t="s">
        <v>579</v>
      </c>
      <c r="E68" s="255">
        <v>50</v>
      </c>
      <c r="F68" s="1049">
        <v>10</v>
      </c>
      <c r="G68" s="1050">
        <v>0</v>
      </c>
      <c r="H68" s="62">
        <f>G68/E68*100</f>
        <v>0</v>
      </c>
      <c r="I68" s="63">
        <f t="shared" ref="I68:I76" si="11">G68/F68*100</f>
        <v>0</v>
      </c>
    </row>
    <row r="69" spans="1:9" ht="15.75" x14ac:dyDescent="0.25">
      <c r="A69" s="858"/>
      <c r="B69" s="859"/>
      <c r="C69" s="860" t="s">
        <v>397</v>
      </c>
      <c r="D69" s="861" t="s">
        <v>398</v>
      </c>
      <c r="E69" s="862">
        <v>900</v>
      </c>
      <c r="F69" s="229">
        <v>0</v>
      </c>
      <c r="G69" s="736">
        <v>0</v>
      </c>
      <c r="H69" s="655">
        <f>G69/E69*100</f>
        <v>0</v>
      </c>
      <c r="I69" s="533">
        <v>0</v>
      </c>
    </row>
    <row r="70" spans="1:9" ht="15.75" x14ac:dyDescent="0.25">
      <c r="A70" s="863"/>
      <c r="B70" s="854"/>
      <c r="C70" s="860" t="s">
        <v>488</v>
      </c>
      <c r="D70" s="235" t="s">
        <v>155</v>
      </c>
      <c r="E70" s="426">
        <v>0</v>
      </c>
      <c r="F70" s="1044">
        <v>80</v>
      </c>
      <c r="G70" s="226">
        <v>80</v>
      </c>
      <c r="H70" s="62">
        <v>0</v>
      </c>
      <c r="I70" s="533">
        <f t="shared" si="11"/>
        <v>100</v>
      </c>
    </row>
    <row r="71" spans="1:9" ht="15.75" x14ac:dyDescent="0.25">
      <c r="A71" s="864"/>
      <c r="B71" s="850"/>
      <c r="C71" s="860" t="s">
        <v>489</v>
      </c>
      <c r="D71" s="235" t="s">
        <v>148</v>
      </c>
      <c r="E71" s="862">
        <v>0</v>
      </c>
      <c r="F71" s="229">
        <v>716</v>
      </c>
      <c r="G71" s="736">
        <v>715</v>
      </c>
      <c r="H71" s="655">
        <v>0</v>
      </c>
      <c r="I71" s="533">
        <f t="shared" si="11"/>
        <v>99.860335195530723</v>
      </c>
    </row>
    <row r="72" spans="1:9" ht="15.75" x14ac:dyDescent="0.25">
      <c r="A72" s="864"/>
      <c r="B72" s="850"/>
      <c r="C72" s="860" t="s">
        <v>602</v>
      </c>
      <c r="D72" s="235" t="s">
        <v>148</v>
      </c>
      <c r="E72" s="402">
        <v>0</v>
      </c>
      <c r="F72" s="1043">
        <v>85</v>
      </c>
      <c r="G72" s="963">
        <v>85</v>
      </c>
      <c r="H72" s="62">
        <v>0</v>
      </c>
      <c r="I72" s="533">
        <f t="shared" si="11"/>
        <v>100</v>
      </c>
    </row>
    <row r="73" spans="1:9" ht="15.75" x14ac:dyDescent="0.25">
      <c r="A73" s="864"/>
      <c r="B73" s="850"/>
      <c r="C73" s="860" t="s">
        <v>628</v>
      </c>
      <c r="D73" s="235" t="s">
        <v>398</v>
      </c>
      <c r="E73" s="243">
        <v>0</v>
      </c>
      <c r="F73" s="1035">
        <v>83</v>
      </c>
      <c r="G73" s="220">
        <v>82</v>
      </c>
      <c r="H73" s="62">
        <v>0</v>
      </c>
      <c r="I73" s="533">
        <f t="shared" si="11"/>
        <v>98.795180722891558</v>
      </c>
    </row>
    <row r="74" spans="1:9" ht="15.75" x14ac:dyDescent="0.25">
      <c r="A74" s="864"/>
      <c r="B74" s="850"/>
      <c r="C74" s="860" t="s">
        <v>629</v>
      </c>
      <c r="D74" s="235" t="s">
        <v>271</v>
      </c>
      <c r="E74" s="243">
        <v>0</v>
      </c>
      <c r="F74" s="1035">
        <v>200</v>
      </c>
      <c r="G74" s="220">
        <v>200</v>
      </c>
      <c r="H74" s="62">
        <v>0</v>
      </c>
      <c r="I74" s="533">
        <f t="shared" si="11"/>
        <v>100</v>
      </c>
    </row>
    <row r="75" spans="1:9" ht="16.5" thickBot="1" x14ac:dyDescent="0.3">
      <c r="A75" s="864"/>
      <c r="B75" s="850"/>
      <c r="C75" s="860" t="s">
        <v>630</v>
      </c>
      <c r="D75" s="235" t="s">
        <v>398</v>
      </c>
      <c r="E75" s="243">
        <v>0</v>
      </c>
      <c r="F75" s="1035">
        <v>190</v>
      </c>
      <c r="G75" s="220">
        <v>181</v>
      </c>
      <c r="H75" s="62">
        <v>0</v>
      </c>
      <c r="I75" s="533">
        <f t="shared" si="11"/>
        <v>95.263157894736835</v>
      </c>
    </row>
    <row r="76" spans="1:9" ht="16.5" thickBot="1" x14ac:dyDescent="0.3">
      <c r="A76" s="1324" t="s">
        <v>38</v>
      </c>
      <c r="B76" s="1325"/>
      <c r="C76" s="1325"/>
      <c r="D76" s="622"/>
      <c r="E76" s="623">
        <f>E59+E62</f>
        <v>7450</v>
      </c>
      <c r="F76" s="624">
        <f>F59+F62</f>
        <v>5290.2</v>
      </c>
      <c r="G76" s="623">
        <f>G59+G62</f>
        <v>3039</v>
      </c>
      <c r="H76" s="40">
        <f>G76/E76*100</f>
        <v>40.791946308724832</v>
      </c>
      <c r="I76" s="411">
        <f t="shared" si="11"/>
        <v>57.445843257343768</v>
      </c>
    </row>
    <row r="77" spans="1:9" ht="15.75" thickBot="1" x14ac:dyDescent="0.3">
      <c r="A77" s="690"/>
      <c r="B77" s="690"/>
      <c r="C77" s="690"/>
      <c r="D77" s="690"/>
      <c r="E77" s="690"/>
      <c r="F77" s="690"/>
      <c r="H77" s="11"/>
      <c r="I77" s="11"/>
    </row>
    <row r="78" spans="1:9" s="87" customFormat="1" ht="16.5" thickBot="1" x14ac:dyDescent="0.3">
      <c r="A78" s="865" t="s">
        <v>39</v>
      </c>
      <c r="B78" s="482"/>
      <c r="C78" s="482"/>
      <c r="D78" s="482"/>
      <c r="E78" s="230">
        <f>E42+E76</f>
        <v>26975</v>
      </c>
      <c r="F78" s="866">
        <f>F42+F76</f>
        <v>40294.699999999997</v>
      </c>
      <c r="G78" s="230">
        <f>G42+G76</f>
        <v>35957</v>
      </c>
      <c r="H78" s="144">
        <f>G78/E78*100</f>
        <v>133.29749768303984</v>
      </c>
      <c r="I78" s="369">
        <f>G78/F78*100</f>
        <v>89.235060690363753</v>
      </c>
    </row>
    <row r="79" spans="1:9" x14ac:dyDescent="0.25">
      <c r="A79" s="11"/>
      <c r="B79" s="11"/>
      <c r="C79" s="11"/>
      <c r="D79" s="11"/>
      <c r="E79" s="11"/>
      <c r="F79" s="11"/>
      <c r="H79" s="11"/>
      <c r="I79" s="11"/>
    </row>
    <row r="80" spans="1:9" x14ac:dyDescent="0.25">
      <c r="A80" s="11"/>
      <c r="B80" s="11"/>
      <c r="C80" s="11"/>
      <c r="D80" s="11"/>
      <c r="E80" s="11"/>
      <c r="F80" s="11"/>
      <c r="H80" s="11"/>
      <c r="I80" s="11"/>
    </row>
    <row r="81" spans="1:9" x14ac:dyDescent="0.25">
      <c r="A81" s="485"/>
      <c r="B81" s="485"/>
      <c r="C81" s="485"/>
      <c r="D81" s="485"/>
      <c r="E81" s="485"/>
      <c r="F81" s="487"/>
      <c r="G81" s="103"/>
      <c r="H81" s="485"/>
      <c r="I81" s="485"/>
    </row>
  </sheetData>
  <mergeCells count="3">
    <mergeCell ref="A42:C42"/>
    <mergeCell ref="A58:C58"/>
    <mergeCell ref="A76:C76"/>
  </mergeCells>
  <pageMargins left="0.31496062992125984" right="0" top="0.19685039370078741" bottom="0.1968503937007874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28" workbookViewId="0">
      <selection activeCell="L9" sqref="L9"/>
    </sheetView>
  </sheetViews>
  <sheetFormatPr defaultRowHeight="14.25" x14ac:dyDescent="0.2"/>
  <cols>
    <col min="1" max="1" width="9.140625" style="11"/>
    <col min="2" max="2" width="9.5703125" style="11" customWidth="1"/>
    <col min="3" max="3" width="45.140625" style="11" customWidth="1"/>
    <col min="4" max="4" width="46.7109375" style="11" customWidth="1"/>
    <col min="5" max="5" width="13.7109375" style="11" customWidth="1"/>
    <col min="6" max="6" width="16.140625" style="11" customWidth="1"/>
    <col min="7" max="7" width="12" style="101" customWidth="1"/>
    <col min="8" max="16384" width="9.140625" style="11"/>
  </cols>
  <sheetData>
    <row r="2" spans="1:9" ht="16.5" thickBot="1" x14ac:dyDescent="0.3">
      <c r="A2" s="319" t="s">
        <v>168</v>
      </c>
      <c r="B2" s="867"/>
      <c r="C2" s="867"/>
      <c r="I2" s="1031" t="s">
        <v>736</v>
      </c>
    </row>
    <row r="3" spans="1:9" ht="14.1" customHeight="1" x14ac:dyDescent="0.2">
      <c r="A3" s="696" t="s">
        <v>1</v>
      </c>
      <c r="B3" s="697" t="s">
        <v>2</v>
      </c>
      <c r="C3" s="379"/>
      <c r="D3" s="868"/>
      <c r="E3" s="25" t="s">
        <v>3</v>
      </c>
      <c r="F3" s="16" t="s">
        <v>4</v>
      </c>
      <c r="G3" s="16" t="s">
        <v>5</v>
      </c>
      <c r="H3" s="492" t="s">
        <v>47</v>
      </c>
      <c r="I3" s="785" t="s">
        <v>47</v>
      </c>
    </row>
    <row r="4" spans="1:9" ht="14.1" customHeight="1" x14ac:dyDescent="0.2">
      <c r="A4" s="699" t="s">
        <v>6</v>
      </c>
      <c r="B4" s="700" t="s">
        <v>7</v>
      </c>
      <c r="C4" s="384" t="s">
        <v>622</v>
      </c>
      <c r="D4" s="702" t="s">
        <v>8</v>
      </c>
      <c r="E4" s="27" t="s">
        <v>9</v>
      </c>
      <c r="F4" s="18" t="s">
        <v>10</v>
      </c>
      <c r="G4" s="18" t="s">
        <v>702</v>
      </c>
      <c r="H4" s="602" t="s">
        <v>48</v>
      </c>
      <c r="I4" s="788" t="s">
        <v>48</v>
      </c>
    </row>
    <row r="5" spans="1:9" ht="14.1" customHeight="1" thickBot="1" x14ac:dyDescent="0.25">
      <c r="A5" s="703" t="s">
        <v>13</v>
      </c>
      <c r="B5" s="704" t="s">
        <v>14</v>
      </c>
      <c r="C5" s="389"/>
      <c r="D5" s="706"/>
      <c r="E5" s="29" t="s">
        <v>275</v>
      </c>
      <c r="F5" s="21" t="s">
        <v>275</v>
      </c>
      <c r="G5" s="21" t="s">
        <v>626</v>
      </c>
      <c r="H5" s="502" t="s">
        <v>11</v>
      </c>
      <c r="I5" s="793" t="s">
        <v>12</v>
      </c>
    </row>
    <row r="6" spans="1:9" ht="15.75" x14ac:dyDescent="0.25">
      <c r="A6" s="869" t="s">
        <v>15</v>
      </c>
      <c r="B6" s="870"/>
      <c r="C6" s="719"/>
      <c r="D6" s="871"/>
      <c r="E6" s="80"/>
      <c r="F6" s="80"/>
      <c r="G6" s="296"/>
      <c r="H6" s="80"/>
      <c r="I6" s="85"/>
    </row>
    <row r="7" spans="1:9" x14ac:dyDescent="0.2">
      <c r="A7" s="872" t="s">
        <v>250</v>
      </c>
      <c r="B7" s="1352" t="s">
        <v>572</v>
      </c>
      <c r="C7" s="1353"/>
      <c r="D7" s="873"/>
      <c r="E7" s="222">
        <f>SUM(E8+E18+E23)</f>
        <v>7740</v>
      </c>
      <c r="F7" s="1208">
        <f>SUM(F8+F18+F23)</f>
        <v>9355</v>
      </c>
      <c r="G7" s="222">
        <f>SUM(G8+G18+G23)</f>
        <v>9099</v>
      </c>
      <c r="H7" s="326">
        <f>G7/E7*100</f>
        <v>117.55813953488372</v>
      </c>
      <c r="I7" s="327">
        <f>G7/F7*100</f>
        <v>97.26349545697488</v>
      </c>
    </row>
    <row r="8" spans="1:9" ht="12.95" customHeight="1" x14ac:dyDescent="0.2">
      <c r="A8" s="872"/>
      <c r="B8" s="874"/>
      <c r="C8" s="875" t="s">
        <v>251</v>
      </c>
      <c r="D8" s="1025" t="s">
        <v>170</v>
      </c>
      <c r="E8" s="222">
        <f>E9+E12</f>
        <v>390</v>
      </c>
      <c r="F8" s="1208">
        <f>F9+F12</f>
        <v>407</v>
      </c>
      <c r="G8" s="222">
        <f>G9+G12</f>
        <v>276</v>
      </c>
      <c r="H8" s="326">
        <f t="shared" ref="H8:H9" si="0">G8/E8*100</f>
        <v>70.769230769230774</v>
      </c>
      <c r="I8" s="327">
        <f t="shared" ref="I8:I9" si="1">G8/F8*100</f>
        <v>67.813267813267814</v>
      </c>
    </row>
    <row r="9" spans="1:9" ht="12.95" customHeight="1" x14ac:dyDescent="0.2">
      <c r="A9" s="770"/>
      <c r="B9" s="874"/>
      <c r="C9" s="220" t="s">
        <v>169</v>
      </c>
      <c r="D9" s="220" t="s">
        <v>173</v>
      </c>
      <c r="E9" s="165">
        <v>80</v>
      </c>
      <c r="F9" s="1233">
        <v>80</v>
      </c>
      <c r="G9" s="1120">
        <v>0</v>
      </c>
      <c r="H9" s="335">
        <f t="shared" si="0"/>
        <v>0</v>
      </c>
      <c r="I9" s="336">
        <f t="shared" si="1"/>
        <v>0</v>
      </c>
    </row>
    <row r="10" spans="1:9" ht="12.95" customHeight="1" x14ac:dyDescent="0.2">
      <c r="A10" s="770"/>
      <c r="B10" s="874"/>
      <c r="C10" s="220" t="s">
        <v>252</v>
      </c>
      <c r="D10" s="873"/>
      <c r="E10" s="876"/>
      <c r="F10" s="1218"/>
      <c r="G10" s="1120"/>
      <c r="H10" s="330"/>
      <c r="I10" s="331"/>
    </row>
    <row r="11" spans="1:9" ht="12.95" customHeight="1" x14ac:dyDescent="0.2">
      <c r="A11" s="877"/>
      <c r="B11" s="874"/>
      <c r="C11" s="878"/>
      <c r="D11" s="873"/>
      <c r="E11" s="876"/>
      <c r="F11" s="1218"/>
      <c r="G11" s="1120"/>
      <c r="H11" s="330"/>
      <c r="I11" s="331"/>
    </row>
    <row r="12" spans="1:9" ht="12.95" customHeight="1" x14ac:dyDescent="0.2">
      <c r="A12" s="879"/>
      <c r="B12" s="880"/>
      <c r="C12" s="881" t="s">
        <v>171</v>
      </c>
      <c r="D12" s="873" t="s">
        <v>170</v>
      </c>
      <c r="E12" s="222">
        <f>SUM(E13:E16)</f>
        <v>310</v>
      </c>
      <c r="F12" s="1208">
        <f>SUM(F13:F16)</f>
        <v>327</v>
      </c>
      <c r="G12" s="222">
        <f>SUM(G13:G16)</f>
        <v>276</v>
      </c>
      <c r="H12" s="326">
        <f>G12/E12*100</f>
        <v>89.032258064516128</v>
      </c>
      <c r="I12" s="327">
        <f>G12/F12*100</f>
        <v>84.403669724770651</v>
      </c>
    </row>
    <row r="13" spans="1:9" ht="12.95" customHeight="1" x14ac:dyDescent="0.2">
      <c r="A13" s="879"/>
      <c r="B13" s="880"/>
      <c r="C13" s="881"/>
      <c r="D13" s="220" t="s">
        <v>173</v>
      </c>
      <c r="E13" s="218">
        <v>10</v>
      </c>
      <c r="F13" s="1209">
        <v>10</v>
      </c>
      <c r="G13" s="1120">
        <v>9</v>
      </c>
      <c r="H13" s="335">
        <f t="shared" ref="H13:H16" si="2">G13/E13*100</f>
        <v>90</v>
      </c>
      <c r="I13" s="336">
        <f t="shared" ref="I13:I16" si="3">G13/F13*100</f>
        <v>90</v>
      </c>
    </row>
    <row r="14" spans="1:9" ht="12.95" customHeight="1" x14ac:dyDescent="0.2">
      <c r="A14" s="879"/>
      <c r="B14" s="880"/>
      <c r="C14" s="881"/>
      <c r="D14" s="226" t="s">
        <v>174</v>
      </c>
      <c r="E14" s="218">
        <v>5</v>
      </c>
      <c r="F14" s="1209">
        <v>5</v>
      </c>
      <c r="G14" s="1120">
        <v>0</v>
      </c>
      <c r="H14" s="335">
        <f t="shared" si="2"/>
        <v>0</v>
      </c>
      <c r="I14" s="336">
        <f t="shared" si="3"/>
        <v>0</v>
      </c>
    </row>
    <row r="15" spans="1:9" ht="12.95" customHeight="1" x14ac:dyDescent="0.2">
      <c r="A15" s="879"/>
      <c r="B15" s="880"/>
      <c r="C15" s="881"/>
      <c r="D15" s="220" t="s">
        <v>120</v>
      </c>
      <c r="E15" s="218">
        <v>250</v>
      </c>
      <c r="F15" s="1209">
        <v>267</v>
      </c>
      <c r="G15" s="1120">
        <v>267</v>
      </c>
      <c r="H15" s="335">
        <f t="shared" si="2"/>
        <v>106.80000000000001</v>
      </c>
      <c r="I15" s="336">
        <f t="shared" si="3"/>
        <v>100</v>
      </c>
    </row>
    <row r="16" spans="1:9" ht="12.95" customHeight="1" x14ac:dyDescent="0.2">
      <c r="A16" s="879"/>
      <c r="B16" s="880"/>
      <c r="C16" s="881"/>
      <c r="D16" s="220" t="s">
        <v>175</v>
      </c>
      <c r="E16" s="218">
        <v>45</v>
      </c>
      <c r="F16" s="1209">
        <v>45</v>
      </c>
      <c r="G16" s="1120">
        <v>0</v>
      </c>
      <c r="H16" s="335">
        <f t="shared" si="2"/>
        <v>0</v>
      </c>
      <c r="I16" s="336">
        <f t="shared" si="3"/>
        <v>0</v>
      </c>
    </row>
    <row r="17" spans="1:9" ht="12.95" customHeight="1" x14ac:dyDescent="0.2">
      <c r="A17" s="879"/>
      <c r="B17" s="880"/>
      <c r="C17" s="881"/>
      <c r="D17" s="882"/>
      <c r="E17" s="876"/>
      <c r="F17" s="1218"/>
      <c r="G17" s="1120"/>
      <c r="H17" s="330"/>
      <c r="I17" s="331"/>
    </row>
    <row r="18" spans="1:9" ht="12.95" customHeight="1" x14ac:dyDescent="0.2">
      <c r="A18" s="770"/>
      <c r="B18" s="883"/>
      <c r="C18" s="731"/>
      <c r="D18" s="1026" t="s">
        <v>177</v>
      </c>
      <c r="E18" s="977">
        <f>SUM(E19:E21)</f>
        <v>400</v>
      </c>
      <c r="F18" s="1219">
        <f>SUM(F19:F21)</f>
        <v>423</v>
      </c>
      <c r="G18" s="977">
        <f>SUM(G19:G21)</f>
        <v>303</v>
      </c>
      <c r="H18" s="326">
        <f>G18/E18*100</f>
        <v>75.75</v>
      </c>
      <c r="I18" s="327">
        <f>G18/F18*100</f>
        <v>71.63120567375887</v>
      </c>
    </row>
    <row r="19" spans="1:9" ht="12.95" customHeight="1" x14ac:dyDescent="0.2">
      <c r="A19" s="884"/>
      <c r="B19" s="878"/>
      <c r="C19" s="885" t="s">
        <v>176</v>
      </c>
      <c r="D19" s="736" t="s">
        <v>211</v>
      </c>
      <c r="E19" s="218">
        <v>150</v>
      </c>
      <c r="F19" s="1209">
        <v>133</v>
      </c>
      <c r="G19" s="1120">
        <v>13</v>
      </c>
      <c r="H19" s="335">
        <f t="shared" ref="H19:H20" si="4">G19/E19*100</f>
        <v>8.6666666666666679</v>
      </c>
      <c r="I19" s="336">
        <f t="shared" ref="I19:I21" si="5">G19/F19*100</f>
        <v>9.7744360902255636</v>
      </c>
    </row>
    <row r="20" spans="1:9" ht="12.95" customHeight="1" x14ac:dyDescent="0.2">
      <c r="A20" s="884"/>
      <c r="B20" s="878"/>
      <c r="C20" s="886" t="s">
        <v>226</v>
      </c>
      <c r="D20" s="220" t="s">
        <v>132</v>
      </c>
      <c r="E20" s="218">
        <v>250</v>
      </c>
      <c r="F20" s="1209">
        <v>250</v>
      </c>
      <c r="G20" s="1120">
        <v>250</v>
      </c>
      <c r="H20" s="335">
        <f t="shared" si="4"/>
        <v>100</v>
      </c>
      <c r="I20" s="336">
        <f t="shared" si="5"/>
        <v>100</v>
      </c>
    </row>
    <row r="21" spans="1:9" ht="12.95" customHeight="1" x14ac:dyDescent="0.2">
      <c r="A21" s="884"/>
      <c r="B21" s="878"/>
      <c r="C21" s="886"/>
      <c r="D21" s="220" t="s">
        <v>596</v>
      </c>
      <c r="E21" s="218">
        <v>0</v>
      </c>
      <c r="F21" s="1209">
        <v>40</v>
      </c>
      <c r="G21" s="1120">
        <v>40</v>
      </c>
      <c r="H21" s="335">
        <v>0</v>
      </c>
      <c r="I21" s="336">
        <f t="shared" si="5"/>
        <v>100</v>
      </c>
    </row>
    <row r="22" spans="1:9" ht="12.95" customHeight="1" x14ac:dyDescent="0.2">
      <c r="A22" s="884"/>
      <c r="B22" s="878"/>
      <c r="C22" s="887"/>
      <c r="D22" s="726"/>
      <c r="E22" s="270"/>
      <c r="F22" s="1210"/>
      <c r="G22" s="1120"/>
      <c r="H22" s="330"/>
      <c r="I22" s="331"/>
    </row>
    <row r="23" spans="1:9" ht="12.95" customHeight="1" x14ac:dyDescent="0.2">
      <c r="A23" s="884"/>
      <c r="B23" s="878"/>
      <c r="C23" s="888" t="s">
        <v>253</v>
      </c>
      <c r="D23" s="1027" t="s">
        <v>177</v>
      </c>
      <c r="E23" s="222">
        <f>SUM(E24:E31)</f>
        <v>6950</v>
      </c>
      <c r="F23" s="1208">
        <f>SUM(F24:F31)</f>
        <v>8525</v>
      </c>
      <c r="G23" s="222">
        <f>SUM(G24:G31)</f>
        <v>8520</v>
      </c>
      <c r="H23" s="326">
        <f>G23/E23*100</f>
        <v>122.58992805755395</v>
      </c>
      <c r="I23" s="327">
        <f>G23/F23*100</f>
        <v>99.941348973607035</v>
      </c>
    </row>
    <row r="24" spans="1:9" x14ac:dyDescent="0.2">
      <c r="A24" s="884"/>
      <c r="B24" s="889">
        <v>911</v>
      </c>
      <c r="C24" s="885"/>
      <c r="D24" s="742" t="s">
        <v>461</v>
      </c>
      <c r="E24" s="218">
        <v>0</v>
      </c>
      <c r="F24" s="1209">
        <v>18</v>
      </c>
      <c r="G24" s="1234">
        <v>17</v>
      </c>
      <c r="H24" s="335">
        <v>0</v>
      </c>
      <c r="I24" s="336">
        <f>G24/F24*100</f>
        <v>94.444444444444443</v>
      </c>
    </row>
    <row r="25" spans="1:9" x14ac:dyDescent="0.2">
      <c r="A25" s="884"/>
      <c r="B25" s="889">
        <v>9115</v>
      </c>
      <c r="C25" s="220" t="s">
        <v>356</v>
      </c>
      <c r="D25" s="742" t="s">
        <v>462</v>
      </c>
      <c r="E25" s="218">
        <v>350</v>
      </c>
      <c r="F25" s="1209">
        <v>226</v>
      </c>
      <c r="G25" s="1120">
        <v>228</v>
      </c>
      <c r="H25" s="335">
        <f t="shared" ref="H25:H29" si="6">G25/E25*100</f>
        <v>65.142857142857153</v>
      </c>
      <c r="I25" s="336">
        <f t="shared" ref="I25:I31" si="7">G25/F25*100</f>
        <v>100.88495575221239</v>
      </c>
    </row>
    <row r="26" spans="1:9" x14ac:dyDescent="0.2">
      <c r="A26" s="884"/>
      <c r="B26" s="889">
        <v>911</v>
      </c>
      <c r="C26" s="220"/>
      <c r="D26" s="736" t="s">
        <v>211</v>
      </c>
      <c r="E26" s="890">
        <v>0</v>
      </c>
      <c r="F26" s="1211">
        <v>4007</v>
      </c>
      <c r="G26" s="1212">
        <v>4006</v>
      </c>
      <c r="H26" s="335">
        <v>0</v>
      </c>
      <c r="I26" s="336">
        <f t="shared" si="7"/>
        <v>99.97504367357125</v>
      </c>
    </row>
    <row r="27" spans="1:9" x14ac:dyDescent="0.2">
      <c r="A27" s="884"/>
      <c r="B27" s="889">
        <v>911</v>
      </c>
      <c r="C27" s="220"/>
      <c r="D27" s="736" t="s">
        <v>137</v>
      </c>
      <c r="E27" s="890">
        <v>0</v>
      </c>
      <c r="F27" s="1211">
        <v>692</v>
      </c>
      <c r="G27" s="1212">
        <v>691</v>
      </c>
      <c r="H27" s="335">
        <v>0</v>
      </c>
      <c r="I27" s="336">
        <f t="shared" si="7"/>
        <v>99.855491329479776</v>
      </c>
    </row>
    <row r="28" spans="1:9" x14ac:dyDescent="0.2">
      <c r="A28" s="884"/>
      <c r="B28" s="891">
        <v>911</v>
      </c>
      <c r="C28" s="742" t="s">
        <v>463</v>
      </c>
      <c r="D28" s="742" t="s">
        <v>464</v>
      </c>
      <c r="E28" s="890">
        <v>2400</v>
      </c>
      <c r="F28" s="1211">
        <v>1412</v>
      </c>
      <c r="G28" s="1212">
        <v>1411</v>
      </c>
      <c r="H28" s="335">
        <f t="shared" si="6"/>
        <v>58.791666666666664</v>
      </c>
      <c r="I28" s="336">
        <f t="shared" si="7"/>
        <v>99.929178470254953</v>
      </c>
    </row>
    <row r="29" spans="1:9" x14ac:dyDescent="0.2">
      <c r="A29" s="884"/>
      <c r="B29" s="889">
        <v>9117</v>
      </c>
      <c r="C29" s="878" t="s">
        <v>228</v>
      </c>
      <c r="D29" s="742" t="s">
        <v>465</v>
      </c>
      <c r="E29" s="890">
        <v>4200</v>
      </c>
      <c r="F29" s="1211">
        <v>0</v>
      </c>
      <c r="G29" s="1212">
        <v>0</v>
      </c>
      <c r="H29" s="335">
        <f t="shared" si="6"/>
        <v>0</v>
      </c>
      <c r="I29" s="336">
        <v>0</v>
      </c>
    </row>
    <row r="30" spans="1:9" ht="14.1" customHeight="1" x14ac:dyDescent="0.2">
      <c r="A30" s="884"/>
      <c r="B30" s="889">
        <v>85080</v>
      </c>
      <c r="C30" s="878"/>
      <c r="D30" s="742" t="s">
        <v>597</v>
      </c>
      <c r="E30" s="890">
        <v>0</v>
      </c>
      <c r="F30" s="1211">
        <v>357</v>
      </c>
      <c r="G30" s="1212">
        <v>356</v>
      </c>
      <c r="H30" s="335">
        <v>0</v>
      </c>
      <c r="I30" s="336">
        <f t="shared" si="7"/>
        <v>99.719887955182074</v>
      </c>
    </row>
    <row r="31" spans="1:9" ht="14.1" customHeight="1" thickBot="1" x14ac:dyDescent="0.25">
      <c r="A31" s="884"/>
      <c r="B31" s="889">
        <v>911</v>
      </c>
      <c r="C31" s="878" t="s">
        <v>466</v>
      </c>
      <c r="D31" s="742" t="s">
        <v>175</v>
      </c>
      <c r="E31" s="890">
        <v>0</v>
      </c>
      <c r="F31" s="1211">
        <v>1813</v>
      </c>
      <c r="G31" s="1212">
        <v>1811</v>
      </c>
      <c r="H31" s="335">
        <v>0</v>
      </c>
      <c r="I31" s="336">
        <f t="shared" si="7"/>
        <v>99.88968560397133</v>
      </c>
    </row>
    <row r="32" spans="1:9" ht="23.25" customHeight="1" thickBot="1" x14ac:dyDescent="0.3">
      <c r="A32" s="1349" t="s">
        <v>24</v>
      </c>
      <c r="B32" s="1350"/>
      <c r="C32" s="1351"/>
      <c r="D32" s="892"/>
      <c r="E32" s="223">
        <f>E7</f>
        <v>7740</v>
      </c>
      <c r="F32" s="893">
        <f>F7</f>
        <v>9355</v>
      </c>
      <c r="G32" s="221">
        <f>G7</f>
        <v>9099</v>
      </c>
      <c r="H32" s="144">
        <f>G32/E32*100</f>
        <v>117.55813953488372</v>
      </c>
      <c r="I32" s="369">
        <f>G32/F32*100</f>
        <v>97.26349545697488</v>
      </c>
    </row>
    <row r="33" spans="1:10" ht="15.75" x14ac:dyDescent="0.25">
      <c r="A33" s="894"/>
      <c r="B33" s="894"/>
      <c r="C33" s="894"/>
      <c r="D33" s="895"/>
      <c r="E33" s="266"/>
      <c r="F33" s="896"/>
      <c r="G33" s="266"/>
      <c r="H33" s="269"/>
      <c r="I33" s="269"/>
    </row>
    <row r="34" spans="1:10" ht="17.25" customHeight="1" thickBot="1" x14ac:dyDescent="0.25">
      <c r="A34" s="897"/>
      <c r="B34" s="897"/>
      <c r="C34" s="897"/>
      <c r="D34" s="897"/>
      <c r="E34" s="897"/>
      <c r="F34" s="898"/>
      <c r="G34" s="181"/>
      <c r="H34" s="898"/>
      <c r="I34" s="898"/>
    </row>
    <row r="35" spans="1:10" ht="16.5" customHeight="1" x14ac:dyDescent="0.2">
      <c r="A35" s="377" t="s">
        <v>1</v>
      </c>
      <c r="B35" s="378" t="s">
        <v>2</v>
      </c>
      <c r="C35" s="379"/>
      <c r="D35" s="380"/>
      <c r="E35" s="16" t="s">
        <v>3</v>
      </c>
      <c r="F35" s="381" t="s">
        <v>4</v>
      </c>
      <c r="G35" s="16" t="s">
        <v>5</v>
      </c>
      <c r="H35" s="492" t="s">
        <v>47</v>
      </c>
      <c r="I35" s="785" t="s">
        <v>47</v>
      </c>
      <c r="J35" s="898"/>
    </row>
    <row r="36" spans="1:10" ht="12.95" customHeight="1" x14ac:dyDescent="0.2">
      <c r="A36" s="382" t="s">
        <v>6</v>
      </c>
      <c r="B36" s="383" t="s">
        <v>7</v>
      </c>
      <c r="C36" s="384" t="s">
        <v>622</v>
      </c>
      <c r="D36" s="385" t="s">
        <v>8</v>
      </c>
      <c r="E36" s="18" t="s">
        <v>9</v>
      </c>
      <c r="F36" s="386" t="s">
        <v>10</v>
      </c>
      <c r="G36" s="18" t="s">
        <v>702</v>
      </c>
      <c r="H36" s="602" t="s">
        <v>48</v>
      </c>
      <c r="I36" s="788" t="s">
        <v>48</v>
      </c>
      <c r="J36" s="898"/>
    </row>
    <row r="37" spans="1:10" ht="12.95" customHeight="1" thickBot="1" x14ac:dyDescent="0.25">
      <c r="A37" s="387" t="s">
        <v>13</v>
      </c>
      <c r="B37" s="388" t="s">
        <v>14</v>
      </c>
      <c r="C37" s="389"/>
      <c r="D37" s="390"/>
      <c r="E37" s="21" t="s">
        <v>275</v>
      </c>
      <c r="F37" s="391" t="s">
        <v>275</v>
      </c>
      <c r="G37" s="21" t="s">
        <v>626</v>
      </c>
      <c r="H37" s="502" t="s">
        <v>11</v>
      </c>
      <c r="I37" s="793" t="s">
        <v>12</v>
      </c>
      <c r="J37" s="898"/>
    </row>
    <row r="38" spans="1:10" ht="15" customHeight="1" x14ac:dyDescent="0.25">
      <c r="A38" s="1243" t="s">
        <v>37</v>
      </c>
      <c r="B38" s="393"/>
      <c r="C38" s="394"/>
      <c r="D38" s="395"/>
      <c r="E38" s="396"/>
      <c r="F38" s="397"/>
      <c r="G38" s="100"/>
      <c r="H38" s="80"/>
      <c r="I38" s="85"/>
      <c r="J38" s="898"/>
    </row>
    <row r="39" spans="1:10" ht="15" customHeight="1" x14ac:dyDescent="0.2">
      <c r="A39" s="770" t="s">
        <v>250</v>
      </c>
      <c r="B39" s="1352" t="s">
        <v>572</v>
      </c>
      <c r="C39" s="1353"/>
      <c r="D39" s="873"/>
      <c r="E39" s="222"/>
      <c r="F39" s="1208"/>
      <c r="G39" s="222"/>
      <c r="H39" s="326"/>
      <c r="I39" s="327"/>
      <c r="J39" s="898"/>
    </row>
    <row r="40" spans="1:10" ht="15" customHeight="1" x14ac:dyDescent="0.2">
      <c r="A40" s="770"/>
      <c r="B40" s="874"/>
      <c r="C40" s="875" t="s">
        <v>251</v>
      </c>
      <c r="D40" s="758" t="s">
        <v>177</v>
      </c>
      <c r="E40" s="222">
        <f>SUM(E41+E42)</f>
        <v>4000</v>
      </c>
      <c r="F40" s="1208">
        <f>SUM(F41+F42)</f>
        <v>3128</v>
      </c>
      <c r="G40" s="222">
        <f>SUM(G41+G42)</f>
        <v>0</v>
      </c>
      <c r="H40" s="326">
        <f>G40/E40*100</f>
        <v>0</v>
      </c>
      <c r="I40" s="327">
        <f>G40/F40*100</f>
        <v>0</v>
      </c>
      <c r="J40" s="898"/>
    </row>
    <row r="41" spans="1:10" ht="15" customHeight="1" x14ac:dyDescent="0.2">
      <c r="A41" s="770"/>
      <c r="B41" s="899">
        <v>70115</v>
      </c>
      <c r="C41" s="220" t="s">
        <v>254</v>
      </c>
      <c r="D41" s="736" t="s">
        <v>526</v>
      </c>
      <c r="E41" s="218">
        <v>2000</v>
      </c>
      <c r="F41" s="1220">
        <v>363</v>
      </c>
      <c r="G41" s="218">
        <v>0</v>
      </c>
      <c r="H41" s="335">
        <v>0</v>
      </c>
      <c r="I41" s="336">
        <v>0</v>
      </c>
    </row>
    <row r="42" spans="1:10" ht="15" customHeight="1" thickBot="1" x14ac:dyDescent="0.25">
      <c r="A42" s="770"/>
      <c r="B42" s="889">
        <v>70116</v>
      </c>
      <c r="C42" s="181" t="s">
        <v>467</v>
      </c>
      <c r="D42" s="736" t="s">
        <v>526</v>
      </c>
      <c r="E42" s="218">
        <v>2000</v>
      </c>
      <c r="F42" s="1220">
        <v>2765</v>
      </c>
      <c r="G42" s="1102">
        <v>0</v>
      </c>
      <c r="H42" s="335">
        <f>G42/E42*100</f>
        <v>0</v>
      </c>
      <c r="I42" s="336">
        <f>G42/F42*100</f>
        <v>0</v>
      </c>
    </row>
    <row r="43" spans="1:10" ht="17.25" customHeight="1" thickBot="1" x14ac:dyDescent="0.3">
      <c r="A43" s="1349" t="s">
        <v>38</v>
      </c>
      <c r="B43" s="1350"/>
      <c r="C43" s="1351"/>
      <c r="D43" s="892"/>
      <c r="E43" s="223">
        <f>E40</f>
        <v>4000</v>
      </c>
      <c r="F43" s="893">
        <f>F40</f>
        <v>3128</v>
      </c>
      <c r="G43" s="223">
        <f t="shared" ref="G43" si="8">G39</f>
        <v>0</v>
      </c>
      <c r="H43" s="144">
        <f>G43/E43*100</f>
        <v>0</v>
      </c>
      <c r="I43" s="369">
        <f>G43/F43*100</f>
        <v>0</v>
      </c>
    </row>
    <row r="44" spans="1:10" ht="12.95" customHeight="1" thickBot="1" x14ac:dyDescent="0.25">
      <c r="A44" s="897"/>
      <c r="B44" s="897"/>
      <c r="C44" s="897"/>
      <c r="D44" s="897"/>
      <c r="E44" s="897"/>
      <c r="F44" s="901"/>
      <c r="G44" s="181"/>
      <c r="H44" s="898"/>
      <c r="I44" s="898"/>
    </row>
    <row r="45" spans="1:10" ht="18" customHeight="1" thickBot="1" x14ac:dyDescent="0.3">
      <c r="A45" s="415" t="s">
        <v>39</v>
      </c>
      <c r="B45" s="416"/>
      <c r="C45" s="416"/>
      <c r="D45" s="902"/>
      <c r="E45" s="110">
        <f>E32+E43</f>
        <v>11740</v>
      </c>
      <c r="F45" s="418">
        <f>F32+F43</f>
        <v>12483</v>
      </c>
      <c r="G45" s="110">
        <f>G32+G43</f>
        <v>9099</v>
      </c>
      <c r="H45" s="40">
        <f>G45/E45*100</f>
        <v>77.504258943781949</v>
      </c>
      <c r="I45" s="411">
        <f>G45/F45*100</f>
        <v>72.891131939437642</v>
      </c>
    </row>
    <row r="46" spans="1:10" ht="12.95" customHeight="1" x14ac:dyDescent="0.2"/>
    <row r="47" spans="1:10" ht="12.95" customHeight="1" x14ac:dyDescent="0.2"/>
    <row r="48" spans="1:10" ht="17.25" customHeight="1" x14ac:dyDescent="0.2"/>
    <row r="49" ht="13.5" customHeight="1" x14ac:dyDescent="0.2"/>
  </sheetData>
  <mergeCells count="4">
    <mergeCell ref="A43:C43"/>
    <mergeCell ref="B7:C7"/>
    <mergeCell ref="A32:C32"/>
    <mergeCell ref="B39:C39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opLeftCell="A34" workbookViewId="0">
      <selection activeCell="K20" sqref="K20"/>
    </sheetView>
  </sheetViews>
  <sheetFormatPr defaultRowHeight="14.25" x14ac:dyDescent="0.2"/>
  <cols>
    <col min="1" max="1" width="9.140625" style="11"/>
    <col min="2" max="2" width="10.140625" style="11" customWidth="1"/>
    <col min="3" max="3" width="66.7109375" style="11" customWidth="1"/>
    <col min="4" max="4" width="40.140625" style="11" customWidth="1"/>
    <col min="5" max="5" width="15.7109375" style="11" customWidth="1"/>
    <col min="6" max="6" width="15.85546875" style="11" customWidth="1"/>
    <col min="7" max="7" width="12.28515625" style="101" customWidth="1"/>
    <col min="8" max="8" width="11.28515625" style="11" customWidth="1"/>
    <col min="9" max="9" width="12.42578125" style="11" customWidth="1"/>
    <col min="10" max="16384" width="9.140625" style="11"/>
  </cols>
  <sheetData>
    <row r="1" spans="1:10" ht="16.5" thickBot="1" x14ac:dyDescent="0.3">
      <c r="A1" s="1354" t="s">
        <v>179</v>
      </c>
      <c r="B1" s="1354"/>
      <c r="C1" s="1354"/>
      <c r="D1" s="1354"/>
      <c r="E1" s="14"/>
      <c r="I1" s="2" t="s">
        <v>737</v>
      </c>
    </row>
    <row r="2" spans="1:10" ht="13.5" customHeight="1" x14ac:dyDescent="0.2">
      <c r="A2" s="24" t="s">
        <v>1</v>
      </c>
      <c r="B2" s="16" t="s">
        <v>2</v>
      </c>
      <c r="C2" s="379"/>
      <c r="D2" s="17"/>
      <c r="E2" s="25" t="s">
        <v>3</v>
      </c>
      <c r="F2" s="16" t="s">
        <v>4</v>
      </c>
      <c r="G2" s="16" t="s">
        <v>5</v>
      </c>
      <c r="H2" s="492" t="s">
        <v>47</v>
      </c>
      <c r="I2" s="785" t="s">
        <v>47</v>
      </c>
    </row>
    <row r="3" spans="1:10" ht="13.5" customHeight="1" x14ac:dyDescent="0.2">
      <c r="A3" s="26" t="s">
        <v>6</v>
      </c>
      <c r="B3" s="18" t="s">
        <v>7</v>
      </c>
      <c r="C3" s="384" t="s">
        <v>622</v>
      </c>
      <c r="D3" s="19" t="s">
        <v>8</v>
      </c>
      <c r="E3" s="27" t="s">
        <v>9</v>
      </c>
      <c r="F3" s="18" t="s">
        <v>10</v>
      </c>
      <c r="G3" s="18" t="s">
        <v>702</v>
      </c>
      <c r="H3" s="602" t="s">
        <v>48</v>
      </c>
      <c r="I3" s="788" t="s">
        <v>48</v>
      </c>
    </row>
    <row r="4" spans="1:10" ht="13.5" customHeight="1" thickBot="1" x14ac:dyDescent="0.25">
      <c r="A4" s="28" t="s">
        <v>13</v>
      </c>
      <c r="B4" s="21" t="s">
        <v>14</v>
      </c>
      <c r="C4" s="389"/>
      <c r="D4" s="22"/>
      <c r="E4" s="29" t="s">
        <v>275</v>
      </c>
      <c r="F4" s="21" t="s">
        <v>275</v>
      </c>
      <c r="G4" s="18" t="s">
        <v>626</v>
      </c>
      <c r="H4" s="502" t="s">
        <v>11</v>
      </c>
      <c r="I4" s="793" t="s">
        <v>12</v>
      </c>
    </row>
    <row r="5" spans="1:10" ht="14.1" customHeight="1" x14ac:dyDescent="0.25">
      <c r="A5" s="68" t="s">
        <v>15</v>
      </c>
      <c r="B5" s="32"/>
      <c r="C5" s="69"/>
      <c r="D5" s="70"/>
      <c r="E5" s="35"/>
      <c r="F5" s="30"/>
      <c r="G5" s="102"/>
      <c r="H5" s="30"/>
      <c r="I5" s="23"/>
    </row>
    <row r="6" spans="1:10" ht="14.1" customHeight="1" x14ac:dyDescent="0.25">
      <c r="A6" s="903" t="s">
        <v>180</v>
      </c>
      <c r="B6" s="904" t="s">
        <v>563</v>
      </c>
      <c r="C6" s="905"/>
      <c r="D6" s="906"/>
      <c r="E6" s="907">
        <f>SUM(E7:E12)</f>
        <v>13700</v>
      </c>
      <c r="F6" s="1182">
        <f>SUM(F7:F12)</f>
        <v>24128.400000000001</v>
      </c>
      <c r="G6" s="907">
        <f>SUM(G7:G12)</f>
        <v>22471</v>
      </c>
      <c r="H6" s="283">
        <f>G6/E6*100</f>
        <v>164.02189781021897</v>
      </c>
      <c r="I6" s="284">
        <f>G6/F6*100</f>
        <v>93.130916264650779</v>
      </c>
    </row>
    <row r="7" spans="1:10" s="898" customFormat="1" ht="14.1" customHeight="1" x14ac:dyDescent="0.25">
      <c r="A7" s="908"/>
      <c r="B7" s="909"/>
      <c r="C7" s="334" t="s">
        <v>32</v>
      </c>
      <c r="D7" s="355" t="s">
        <v>181</v>
      </c>
      <c r="E7" s="243">
        <v>1000</v>
      </c>
      <c r="F7" s="1151">
        <v>8950.4</v>
      </c>
      <c r="G7" s="1190">
        <v>8742</v>
      </c>
      <c r="H7" s="335">
        <f>G7/E7*100</f>
        <v>874.2</v>
      </c>
      <c r="I7" s="63">
        <f>G7/F7*100</f>
        <v>97.671612441902042</v>
      </c>
    </row>
    <row r="8" spans="1:10" s="898" customFormat="1" ht="14.1" customHeight="1" x14ac:dyDescent="0.25">
      <c r="A8" s="908"/>
      <c r="B8" s="909"/>
      <c r="C8" s="334" t="s">
        <v>182</v>
      </c>
      <c r="D8" s="334" t="s">
        <v>181</v>
      </c>
      <c r="E8" s="426">
        <v>2500</v>
      </c>
      <c r="F8" s="1041">
        <v>1851.6</v>
      </c>
      <c r="G8" s="1190">
        <v>1254</v>
      </c>
      <c r="H8" s="335">
        <f>G8/E8*100</f>
        <v>50.160000000000004</v>
      </c>
      <c r="I8" s="63">
        <f t="shared" ref="I8:I12" si="0">G8/F8*100</f>
        <v>67.725210628645499</v>
      </c>
    </row>
    <row r="9" spans="1:10" s="898" customFormat="1" ht="14.1" customHeight="1" x14ac:dyDescent="0.25">
      <c r="A9" s="910"/>
      <c r="B9" s="911"/>
      <c r="C9" s="912" t="s">
        <v>292</v>
      </c>
      <c r="D9" s="355" t="s">
        <v>181</v>
      </c>
      <c r="E9" s="426">
        <v>9000</v>
      </c>
      <c r="F9" s="1041">
        <v>9072</v>
      </c>
      <c r="G9" s="1190">
        <v>9071</v>
      </c>
      <c r="H9" s="335">
        <f t="shared" ref="H9:H10" si="1">G9/E9*100</f>
        <v>100.78888888888888</v>
      </c>
      <c r="I9" s="63">
        <f t="shared" si="0"/>
        <v>99.988977072310405</v>
      </c>
    </row>
    <row r="10" spans="1:10" s="898" customFormat="1" ht="14.1" customHeight="1" x14ac:dyDescent="0.25">
      <c r="A10" s="910"/>
      <c r="B10" s="911"/>
      <c r="C10" s="912" t="s">
        <v>625</v>
      </c>
      <c r="D10" s="355" t="s">
        <v>181</v>
      </c>
      <c r="E10" s="426">
        <v>1200</v>
      </c>
      <c r="F10" s="1041">
        <v>1219.4000000000001</v>
      </c>
      <c r="G10" s="1190">
        <v>1219</v>
      </c>
      <c r="H10" s="335">
        <f t="shared" si="1"/>
        <v>101.58333333333334</v>
      </c>
      <c r="I10" s="63">
        <f t="shared" si="0"/>
        <v>99.967196982122346</v>
      </c>
    </row>
    <row r="11" spans="1:10" s="898" customFormat="1" ht="14.1" customHeight="1" x14ac:dyDescent="0.25">
      <c r="A11" s="910"/>
      <c r="B11" s="911"/>
      <c r="C11" s="912" t="s">
        <v>427</v>
      </c>
      <c r="D11" s="355" t="s">
        <v>181</v>
      </c>
      <c r="E11" s="426">
        <v>0</v>
      </c>
      <c r="F11" s="1041">
        <v>2188</v>
      </c>
      <c r="G11" s="1190">
        <v>1338</v>
      </c>
      <c r="H11" s="335">
        <v>0</v>
      </c>
      <c r="I11" s="63">
        <f t="shared" si="0"/>
        <v>61.151736745886652</v>
      </c>
    </row>
    <row r="12" spans="1:10" s="898" customFormat="1" ht="14.1" customHeight="1" x14ac:dyDescent="0.25">
      <c r="A12" s="910"/>
      <c r="B12" s="911"/>
      <c r="C12" s="912" t="s">
        <v>624</v>
      </c>
      <c r="D12" s="355" t="s">
        <v>181</v>
      </c>
      <c r="E12" s="426">
        <v>0</v>
      </c>
      <c r="F12" s="1041">
        <v>847</v>
      </c>
      <c r="G12" s="1190">
        <v>847</v>
      </c>
      <c r="H12" s="335">
        <v>0</v>
      </c>
      <c r="I12" s="63">
        <f t="shared" si="0"/>
        <v>100</v>
      </c>
    </row>
    <row r="13" spans="1:10" s="898" customFormat="1" ht="14.1" customHeight="1" x14ac:dyDescent="0.25">
      <c r="A13" s="910"/>
      <c r="B13" s="911"/>
      <c r="C13" s="912"/>
      <c r="D13" s="355"/>
      <c r="E13" s="334"/>
      <c r="F13" s="1151"/>
      <c r="G13" s="1191"/>
      <c r="H13" s="330"/>
      <c r="I13" s="331"/>
    </row>
    <row r="14" spans="1:10" s="898" customFormat="1" ht="14.1" customHeight="1" x14ac:dyDescent="0.2">
      <c r="A14" s="328" t="s">
        <v>249</v>
      </c>
      <c r="B14" s="1355" t="s">
        <v>578</v>
      </c>
      <c r="C14" s="1338"/>
      <c r="D14" s="344"/>
      <c r="E14" s="142">
        <f>E15</f>
        <v>400</v>
      </c>
      <c r="F14" s="1037">
        <f>F15</f>
        <v>562.6</v>
      </c>
      <c r="G14" s="1192">
        <f>G15</f>
        <v>421</v>
      </c>
      <c r="H14" s="326">
        <f>G14/E14*100</f>
        <v>105.25</v>
      </c>
      <c r="I14" s="327">
        <f>G14/F14*100</f>
        <v>74.831141130465696</v>
      </c>
      <c r="J14" s="913"/>
    </row>
    <row r="15" spans="1:10" s="898" customFormat="1" ht="14.1" customHeight="1" thickBot="1" x14ac:dyDescent="0.25">
      <c r="A15" s="444"/>
      <c r="B15" s="914"/>
      <c r="C15" s="915" t="s">
        <v>184</v>
      </c>
      <c r="D15" s="916" t="s">
        <v>185</v>
      </c>
      <c r="E15" s="777">
        <v>400</v>
      </c>
      <c r="F15" s="1193">
        <v>562.6</v>
      </c>
      <c r="G15" s="1194">
        <v>421</v>
      </c>
      <c r="H15" s="449">
        <f>G15/E15*100</f>
        <v>105.25</v>
      </c>
      <c r="I15" s="450">
        <f t="shared" ref="I15" si="2">G15/F15*100</f>
        <v>74.831141130465696</v>
      </c>
    </row>
    <row r="16" spans="1:10" s="898" customFormat="1" ht="16.5" customHeight="1" thickBot="1" x14ac:dyDescent="0.3">
      <c r="A16" s="1322" t="s">
        <v>24</v>
      </c>
      <c r="B16" s="1317"/>
      <c r="C16" s="1318"/>
      <c r="D16" s="365"/>
      <c r="E16" s="141">
        <f>E14+E6</f>
        <v>14100</v>
      </c>
      <c r="F16" s="452">
        <f>F14+F6</f>
        <v>24691</v>
      </c>
      <c r="G16" s="141">
        <f>G14+G6</f>
        <v>22892</v>
      </c>
      <c r="H16" s="144">
        <f>G16/E16*100</f>
        <v>162.35460992907801</v>
      </c>
      <c r="I16" s="369">
        <f>G16/F16*100</f>
        <v>92.71394435219311</v>
      </c>
    </row>
    <row r="17" spans="1:10" ht="9" customHeight="1" thickBot="1" x14ac:dyDescent="0.3">
      <c r="A17" s="1140"/>
      <c r="B17" s="626"/>
      <c r="C17" s="626"/>
      <c r="D17" s="627"/>
      <c r="E17" s="628"/>
      <c r="F17" s="628"/>
      <c r="G17" s="111"/>
      <c r="H17" s="64"/>
      <c r="I17" s="917"/>
    </row>
    <row r="18" spans="1:10" ht="13.5" customHeight="1" x14ac:dyDescent="0.2">
      <c r="A18" s="834" t="s">
        <v>1</v>
      </c>
      <c r="B18" s="831" t="s">
        <v>2</v>
      </c>
      <c r="C18" s="379"/>
      <c r="D18" s="832"/>
      <c r="E18" s="25" t="s">
        <v>3</v>
      </c>
      <c r="F18" s="16" t="s">
        <v>4</v>
      </c>
      <c r="G18" s="16" t="s">
        <v>5</v>
      </c>
      <c r="H18" s="492" t="s">
        <v>47</v>
      </c>
      <c r="I18" s="785" t="s">
        <v>47</v>
      </c>
    </row>
    <row r="19" spans="1:10" ht="13.5" customHeight="1" x14ac:dyDescent="0.2">
      <c r="A19" s="453" t="s">
        <v>6</v>
      </c>
      <c r="B19" s="456" t="s">
        <v>7</v>
      </c>
      <c r="C19" s="384" t="s">
        <v>622</v>
      </c>
      <c r="D19" s="457" t="s">
        <v>8</v>
      </c>
      <c r="E19" s="27" t="s">
        <v>9</v>
      </c>
      <c r="F19" s="18" t="s">
        <v>10</v>
      </c>
      <c r="G19" s="18" t="s">
        <v>702</v>
      </c>
      <c r="H19" s="602" t="s">
        <v>48</v>
      </c>
      <c r="I19" s="788" t="s">
        <v>48</v>
      </c>
      <c r="J19" s="898"/>
    </row>
    <row r="20" spans="1:10" ht="13.5" customHeight="1" thickBot="1" x14ac:dyDescent="0.25">
      <c r="A20" s="458" t="s">
        <v>13</v>
      </c>
      <c r="B20" s="460" t="s">
        <v>14</v>
      </c>
      <c r="C20" s="389"/>
      <c r="D20" s="461"/>
      <c r="E20" s="29" t="s">
        <v>275</v>
      </c>
      <c r="F20" s="21" t="s">
        <v>275</v>
      </c>
      <c r="G20" s="18" t="s">
        <v>626</v>
      </c>
      <c r="H20" s="502" t="s">
        <v>11</v>
      </c>
      <c r="I20" s="793" t="s">
        <v>12</v>
      </c>
      <c r="J20" s="898"/>
    </row>
    <row r="21" spans="1:10" ht="15.75" x14ac:dyDescent="0.25">
      <c r="A21" s="918" t="s">
        <v>37</v>
      </c>
      <c r="B21" s="919"/>
      <c r="C21" s="920"/>
      <c r="D21" s="921"/>
      <c r="E21" s="463"/>
      <c r="F21" s="922"/>
      <c r="G21" s="174"/>
      <c r="H21" s="464"/>
      <c r="I21" s="465"/>
      <c r="J21" s="898"/>
    </row>
    <row r="22" spans="1:10" ht="14.1" customHeight="1" x14ac:dyDescent="0.25">
      <c r="A22" s="328" t="s">
        <v>180</v>
      </c>
      <c r="B22" s="923" t="s">
        <v>563</v>
      </c>
      <c r="C22" s="344"/>
      <c r="D22" s="924"/>
      <c r="E22" s="219">
        <f>SUM(E23:E56)</f>
        <v>645587</v>
      </c>
      <c r="F22" s="1037">
        <f>SUM(F23:F56)</f>
        <v>706634</v>
      </c>
      <c r="G22" s="313">
        <f>SUM(G23:G56)</f>
        <v>32421</v>
      </c>
      <c r="H22" s="727">
        <f>G22/E22*100</f>
        <v>5.0219412720516363</v>
      </c>
      <c r="I22" s="728">
        <f>G22/F22*100</f>
        <v>4.5880894494179447</v>
      </c>
      <c r="J22" s="898"/>
    </row>
    <row r="23" spans="1:10" ht="26.1" customHeight="1" x14ac:dyDescent="0.25">
      <c r="A23" s="908"/>
      <c r="B23" s="909"/>
      <c r="C23" s="925" t="s">
        <v>327</v>
      </c>
      <c r="D23" s="256" t="s">
        <v>181</v>
      </c>
      <c r="E23" s="926">
        <v>581975</v>
      </c>
      <c r="F23" s="1151">
        <v>581975</v>
      </c>
      <c r="G23" s="1157">
        <v>0</v>
      </c>
      <c r="H23" s="290">
        <f t="shared" ref="H23:H25" si="3">G23/E23*100</f>
        <v>0</v>
      </c>
      <c r="I23" s="291">
        <f t="shared" ref="I23:I25" si="4">G23/F23*100</f>
        <v>0</v>
      </c>
    </row>
    <row r="24" spans="1:10" ht="13.5" customHeight="1" x14ac:dyDescent="0.25">
      <c r="A24" s="908"/>
      <c r="B24" s="909"/>
      <c r="C24" s="927" t="s">
        <v>328</v>
      </c>
      <c r="D24" s="256" t="s">
        <v>181</v>
      </c>
      <c r="E24" s="926">
        <v>1457</v>
      </c>
      <c r="F24" s="1151">
        <v>257</v>
      </c>
      <c r="G24" s="1157">
        <v>0</v>
      </c>
      <c r="H24" s="290">
        <f t="shared" si="3"/>
        <v>0</v>
      </c>
      <c r="I24" s="291">
        <f t="shared" si="4"/>
        <v>0</v>
      </c>
    </row>
    <row r="25" spans="1:10" ht="13.5" customHeight="1" x14ac:dyDescent="0.25">
      <c r="A25" s="928"/>
      <c r="B25" s="909"/>
      <c r="C25" s="925" t="s">
        <v>329</v>
      </c>
      <c r="D25" s="717" t="s">
        <v>225</v>
      </c>
      <c r="E25" s="926">
        <v>800</v>
      </c>
      <c r="F25" s="1151">
        <v>500</v>
      </c>
      <c r="G25" s="1157">
        <v>371</v>
      </c>
      <c r="H25" s="290">
        <f t="shared" si="3"/>
        <v>46.375</v>
      </c>
      <c r="I25" s="291">
        <f t="shared" si="4"/>
        <v>74.2</v>
      </c>
    </row>
    <row r="26" spans="1:10" ht="13.5" customHeight="1" x14ac:dyDescent="0.25">
      <c r="A26" s="929"/>
      <c r="B26" s="911"/>
      <c r="C26" s="925" t="s">
        <v>330</v>
      </c>
      <c r="D26" s="717" t="s">
        <v>225</v>
      </c>
      <c r="E26" s="926">
        <v>800</v>
      </c>
      <c r="F26" s="1151">
        <v>500</v>
      </c>
      <c r="G26" s="1157">
        <v>154</v>
      </c>
      <c r="H26" s="290">
        <f>G26/E26*100</f>
        <v>19.25</v>
      </c>
      <c r="I26" s="291">
        <f>G26/F26*100</f>
        <v>30.8</v>
      </c>
    </row>
    <row r="27" spans="1:10" ht="13.5" customHeight="1" x14ac:dyDescent="0.25">
      <c r="A27" s="910"/>
      <c r="B27" s="911"/>
      <c r="C27" s="925" t="s">
        <v>331</v>
      </c>
      <c r="D27" s="717" t="s">
        <v>225</v>
      </c>
      <c r="E27" s="926">
        <v>800</v>
      </c>
      <c r="F27" s="1151">
        <v>310</v>
      </c>
      <c r="G27" s="1157">
        <v>109</v>
      </c>
      <c r="H27" s="290">
        <f t="shared" ref="H27:H43" si="5">G27/E27*100</f>
        <v>13.625000000000002</v>
      </c>
      <c r="I27" s="291">
        <f t="shared" ref="I27:I56" si="6">G27/F27*100</f>
        <v>35.161290322580648</v>
      </c>
    </row>
    <row r="28" spans="1:10" ht="13.5" customHeight="1" x14ac:dyDescent="0.25">
      <c r="A28" s="930"/>
      <c r="B28" s="931"/>
      <c r="C28" s="925" t="s">
        <v>332</v>
      </c>
      <c r="D28" s="717" t="s">
        <v>183</v>
      </c>
      <c r="E28" s="926">
        <v>64</v>
      </c>
      <c r="F28" s="1151">
        <v>64</v>
      </c>
      <c r="G28" s="1157">
        <v>63</v>
      </c>
      <c r="H28" s="290">
        <f t="shared" si="5"/>
        <v>98.4375</v>
      </c>
      <c r="I28" s="291">
        <f t="shared" si="6"/>
        <v>98.4375</v>
      </c>
    </row>
    <row r="29" spans="1:10" ht="13.5" customHeight="1" x14ac:dyDescent="0.25">
      <c r="A29" s="928"/>
      <c r="B29" s="909"/>
      <c r="C29" s="932" t="s">
        <v>333</v>
      </c>
      <c r="D29" s="717" t="s">
        <v>183</v>
      </c>
      <c r="E29" s="926">
        <v>2300</v>
      </c>
      <c r="F29" s="1151">
        <v>2257</v>
      </c>
      <c r="G29" s="1157">
        <v>2257</v>
      </c>
      <c r="H29" s="290">
        <f t="shared" si="5"/>
        <v>98.130434782608702</v>
      </c>
      <c r="I29" s="291">
        <f t="shared" si="6"/>
        <v>100</v>
      </c>
    </row>
    <row r="30" spans="1:10" ht="13.5" customHeight="1" x14ac:dyDescent="0.25">
      <c r="A30" s="928"/>
      <c r="B30" s="909"/>
      <c r="C30" s="932" t="s">
        <v>334</v>
      </c>
      <c r="D30" s="717" t="s">
        <v>183</v>
      </c>
      <c r="E30" s="926">
        <v>2350</v>
      </c>
      <c r="F30" s="1151">
        <v>2286</v>
      </c>
      <c r="G30" s="1157">
        <v>2286</v>
      </c>
      <c r="H30" s="290">
        <f t="shared" si="5"/>
        <v>97.276595744680847</v>
      </c>
      <c r="I30" s="291">
        <f t="shared" si="6"/>
        <v>100</v>
      </c>
    </row>
    <row r="31" spans="1:10" ht="13.5" customHeight="1" x14ac:dyDescent="0.25">
      <c r="A31" s="928"/>
      <c r="B31" s="909"/>
      <c r="C31" s="932" t="s">
        <v>335</v>
      </c>
      <c r="D31" s="717" t="s">
        <v>183</v>
      </c>
      <c r="E31" s="926">
        <v>2500</v>
      </c>
      <c r="F31" s="1151">
        <v>2990</v>
      </c>
      <c r="G31" s="1157">
        <v>2975</v>
      </c>
      <c r="H31" s="290">
        <f t="shared" si="5"/>
        <v>119</v>
      </c>
      <c r="I31" s="291">
        <f t="shared" si="6"/>
        <v>99.498327759197323</v>
      </c>
    </row>
    <row r="32" spans="1:10" ht="13.5" customHeight="1" x14ac:dyDescent="0.25">
      <c r="A32" s="930"/>
      <c r="B32" s="931"/>
      <c r="C32" s="925" t="s">
        <v>336</v>
      </c>
      <c r="D32" s="256" t="s">
        <v>181</v>
      </c>
      <c r="E32" s="926">
        <v>6741</v>
      </c>
      <c r="F32" s="1151">
        <v>6741</v>
      </c>
      <c r="G32" s="1157">
        <v>1886</v>
      </c>
      <c r="H32" s="290">
        <f t="shared" si="5"/>
        <v>27.978044800474706</v>
      </c>
      <c r="I32" s="291">
        <f t="shared" si="6"/>
        <v>27.978044800474706</v>
      </c>
    </row>
    <row r="33" spans="1:10" ht="13.5" customHeight="1" x14ac:dyDescent="0.25">
      <c r="A33" s="928"/>
      <c r="B33" s="909"/>
      <c r="C33" s="932" t="s">
        <v>337</v>
      </c>
      <c r="D33" s="717" t="s">
        <v>183</v>
      </c>
      <c r="E33" s="926">
        <v>1000</v>
      </c>
      <c r="F33" s="1151">
        <v>1000</v>
      </c>
      <c r="G33" s="1157">
        <v>0</v>
      </c>
      <c r="H33" s="290">
        <f t="shared" si="5"/>
        <v>0</v>
      </c>
      <c r="I33" s="291">
        <f t="shared" si="6"/>
        <v>0</v>
      </c>
    </row>
    <row r="34" spans="1:10" ht="13.5" customHeight="1" x14ac:dyDescent="0.25">
      <c r="A34" s="930"/>
      <c r="B34" s="931"/>
      <c r="C34" s="925" t="s">
        <v>338</v>
      </c>
      <c r="D34" s="717" t="s">
        <v>225</v>
      </c>
      <c r="E34" s="926">
        <v>8000</v>
      </c>
      <c r="F34" s="1151">
        <v>7600</v>
      </c>
      <c r="G34" s="1157">
        <v>6696</v>
      </c>
      <c r="H34" s="290">
        <f t="shared" si="5"/>
        <v>83.7</v>
      </c>
      <c r="I34" s="291">
        <f t="shared" si="6"/>
        <v>88.10526315789474</v>
      </c>
    </row>
    <row r="35" spans="1:10" ht="13.5" customHeight="1" x14ac:dyDescent="0.25">
      <c r="A35" s="928"/>
      <c r="B35" s="909"/>
      <c r="C35" s="933" t="s">
        <v>339</v>
      </c>
      <c r="D35" s="717" t="s">
        <v>225</v>
      </c>
      <c r="E35" s="926">
        <v>12000</v>
      </c>
      <c r="F35" s="1195">
        <v>12000</v>
      </c>
      <c r="G35" s="1157">
        <v>0</v>
      </c>
      <c r="H35" s="290">
        <f t="shared" si="5"/>
        <v>0</v>
      </c>
      <c r="I35" s="291">
        <f t="shared" si="6"/>
        <v>0</v>
      </c>
    </row>
    <row r="36" spans="1:10" ht="13.5" customHeight="1" x14ac:dyDescent="0.25">
      <c r="A36" s="930"/>
      <c r="B36" s="931"/>
      <c r="C36" s="276" t="s">
        <v>340</v>
      </c>
      <c r="D36" s="717" t="s">
        <v>183</v>
      </c>
      <c r="E36" s="926">
        <v>1000</v>
      </c>
      <c r="F36" s="1195">
        <v>2000</v>
      </c>
      <c r="G36" s="1157">
        <v>1089</v>
      </c>
      <c r="H36" s="290">
        <f t="shared" si="5"/>
        <v>108.89999999999999</v>
      </c>
      <c r="I36" s="291">
        <f t="shared" si="6"/>
        <v>54.449999999999996</v>
      </c>
    </row>
    <row r="37" spans="1:10" ht="13.5" customHeight="1" x14ac:dyDescent="0.25">
      <c r="A37" s="928"/>
      <c r="B37" s="909"/>
      <c r="C37" s="932" t="s">
        <v>341</v>
      </c>
      <c r="D37" s="256" t="s">
        <v>181</v>
      </c>
      <c r="E37" s="926">
        <v>3150</v>
      </c>
      <c r="F37" s="1195">
        <v>6500</v>
      </c>
      <c r="G37" s="1157">
        <v>2853</v>
      </c>
      <c r="H37" s="290">
        <f t="shared" si="5"/>
        <v>90.571428571428569</v>
      </c>
      <c r="I37" s="291">
        <f t="shared" si="6"/>
        <v>43.892307692307689</v>
      </c>
    </row>
    <row r="38" spans="1:10" ht="13.5" customHeight="1" x14ac:dyDescent="0.25">
      <c r="A38" s="930"/>
      <c r="B38" s="931"/>
      <c r="C38" s="932" t="s">
        <v>342</v>
      </c>
      <c r="D38" s="256" t="s">
        <v>181</v>
      </c>
      <c r="E38" s="926">
        <v>2000</v>
      </c>
      <c r="F38" s="1195">
        <v>0</v>
      </c>
      <c r="G38" s="1157">
        <v>0</v>
      </c>
      <c r="H38" s="290">
        <f t="shared" si="5"/>
        <v>0</v>
      </c>
      <c r="I38" s="291">
        <v>0</v>
      </c>
    </row>
    <row r="39" spans="1:10" ht="13.5" customHeight="1" x14ac:dyDescent="0.25">
      <c r="A39" s="928"/>
      <c r="B39" s="909"/>
      <c r="C39" s="932" t="s">
        <v>343</v>
      </c>
      <c r="D39" s="256" t="s">
        <v>181</v>
      </c>
      <c r="E39" s="926">
        <v>4000</v>
      </c>
      <c r="F39" s="1195">
        <v>4965</v>
      </c>
      <c r="G39" s="1157">
        <v>0</v>
      </c>
      <c r="H39" s="290">
        <f t="shared" si="5"/>
        <v>0</v>
      </c>
      <c r="I39" s="291">
        <f t="shared" si="6"/>
        <v>0</v>
      </c>
    </row>
    <row r="40" spans="1:10" ht="13.5" customHeight="1" x14ac:dyDescent="0.25">
      <c r="A40" s="928"/>
      <c r="B40" s="909"/>
      <c r="C40" s="932" t="s">
        <v>760</v>
      </c>
      <c r="D40" s="256" t="s">
        <v>181</v>
      </c>
      <c r="E40" s="926">
        <v>0</v>
      </c>
      <c r="F40" s="1195">
        <v>1190</v>
      </c>
      <c r="G40" s="1157">
        <v>1183</v>
      </c>
      <c r="H40" s="290">
        <v>0</v>
      </c>
      <c r="I40" s="291">
        <f t="shared" si="6"/>
        <v>99.411764705882348</v>
      </c>
      <c r="J40" s="898"/>
    </row>
    <row r="41" spans="1:10" ht="13.5" customHeight="1" x14ac:dyDescent="0.25">
      <c r="A41" s="908"/>
      <c r="B41" s="909"/>
      <c r="C41" s="932" t="s">
        <v>344</v>
      </c>
      <c r="D41" s="717" t="s">
        <v>225</v>
      </c>
      <c r="E41" s="926">
        <v>3650</v>
      </c>
      <c r="F41" s="1195">
        <v>3650</v>
      </c>
      <c r="G41" s="1157">
        <v>3187</v>
      </c>
      <c r="H41" s="290">
        <f t="shared" si="5"/>
        <v>87.315068493150676</v>
      </c>
      <c r="I41" s="291">
        <f t="shared" si="6"/>
        <v>87.315068493150676</v>
      </c>
      <c r="J41" s="898"/>
    </row>
    <row r="42" spans="1:10" ht="13.5" customHeight="1" x14ac:dyDescent="0.25">
      <c r="A42" s="908"/>
      <c r="B42" s="909"/>
      <c r="C42" s="932" t="s">
        <v>345</v>
      </c>
      <c r="D42" s="717" t="s">
        <v>225</v>
      </c>
      <c r="E42" s="926">
        <v>3800</v>
      </c>
      <c r="F42" s="1195">
        <v>10510</v>
      </c>
      <c r="G42" s="1157">
        <v>1548</v>
      </c>
      <c r="H42" s="290">
        <f t="shared" si="5"/>
        <v>40.736842105263158</v>
      </c>
      <c r="I42" s="291">
        <f t="shared" si="6"/>
        <v>14.72882968601332</v>
      </c>
      <c r="J42" s="898"/>
    </row>
    <row r="43" spans="1:10" ht="13.5" customHeight="1" x14ac:dyDescent="0.25">
      <c r="A43" s="908"/>
      <c r="B43" s="909"/>
      <c r="C43" s="932" t="s">
        <v>346</v>
      </c>
      <c r="D43" s="717" t="s">
        <v>225</v>
      </c>
      <c r="E43" s="926">
        <v>7200</v>
      </c>
      <c r="F43" s="1195">
        <v>7200</v>
      </c>
      <c r="G43" s="1157">
        <v>0</v>
      </c>
      <c r="H43" s="290">
        <f t="shared" si="5"/>
        <v>0</v>
      </c>
      <c r="I43" s="291">
        <f t="shared" si="6"/>
        <v>0</v>
      </c>
      <c r="J43" s="898"/>
    </row>
    <row r="44" spans="1:10" ht="13.5" customHeight="1" x14ac:dyDescent="0.25">
      <c r="A44" s="908"/>
      <c r="B44" s="909"/>
      <c r="C44" s="932" t="s">
        <v>496</v>
      </c>
      <c r="D44" s="717" t="s">
        <v>225</v>
      </c>
      <c r="E44" s="934">
        <v>0</v>
      </c>
      <c r="F44" s="1196">
        <v>3500</v>
      </c>
      <c r="G44" s="1174">
        <v>2479</v>
      </c>
      <c r="H44" s="935">
        <v>0</v>
      </c>
      <c r="I44" s="362">
        <f t="shared" si="6"/>
        <v>70.828571428571436</v>
      </c>
      <c r="J44" s="898"/>
    </row>
    <row r="45" spans="1:10" ht="13.5" customHeight="1" x14ac:dyDescent="0.25">
      <c r="A45" s="908"/>
      <c r="B45" s="909"/>
      <c r="C45" s="932" t="s">
        <v>497</v>
      </c>
      <c r="D45" s="717" t="s">
        <v>225</v>
      </c>
      <c r="E45" s="934">
        <v>0</v>
      </c>
      <c r="F45" s="1197">
        <v>3800</v>
      </c>
      <c r="G45" s="280">
        <v>3285</v>
      </c>
      <c r="H45" s="437">
        <v>0</v>
      </c>
      <c r="I45" s="936">
        <f t="shared" si="6"/>
        <v>86.44736842105263</v>
      </c>
      <c r="J45" s="898"/>
    </row>
    <row r="46" spans="1:10" ht="13.5" customHeight="1" x14ac:dyDescent="0.25">
      <c r="A46" s="908"/>
      <c r="B46" s="909"/>
      <c r="C46" s="932" t="s">
        <v>692</v>
      </c>
      <c r="D46" s="717" t="s">
        <v>225</v>
      </c>
      <c r="E46" s="934">
        <v>0</v>
      </c>
      <c r="F46" s="1197">
        <v>3150</v>
      </c>
      <c r="G46" s="280">
        <v>0</v>
      </c>
      <c r="H46" s="437">
        <v>0</v>
      </c>
      <c r="I46" s="936">
        <f t="shared" si="6"/>
        <v>0</v>
      </c>
      <c r="J46" s="898"/>
    </row>
    <row r="47" spans="1:10" ht="13.5" customHeight="1" x14ac:dyDescent="0.25">
      <c r="A47" s="908"/>
      <c r="B47" s="909"/>
      <c r="C47" s="932" t="s">
        <v>693</v>
      </c>
      <c r="D47" s="717" t="s">
        <v>225</v>
      </c>
      <c r="E47" s="934">
        <v>0</v>
      </c>
      <c r="F47" s="1197">
        <v>3150</v>
      </c>
      <c r="G47" s="280">
        <v>0</v>
      </c>
      <c r="H47" s="437">
        <v>0</v>
      </c>
      <c r="I47" s="936">
        <f t="shared" si="6"/>
        <v>0</v>
      </c>
      <c r="J47" s="898"/>
    </row>
    <row r="48" spans="1:10" ht="13.5" customHeight="1" x14ac:dyDescent="0.25">
      <c r="A48" s="908"/>
      <c r="B48" s="909"/>
      <c r="C48" s="932" t="s">
        <v>694</v>
      </c>
      <c r="D48" s="717" t="s">
        <v>225</v>
      </c>
      <c r="E48" s="934">
        <v>0</v>
      </c>
      <c r="F48" s="1197">
        <v>5350</v>
      </c>
      <c r="G48" s="280">
        <v>0</v>
      </c>
      <c r="H48" s="437">
        <v>0</v>
      </c>
      <c r="I48" s="936">
        <f t="shared" si="6"/>
        <v>0</v>
      </c>
      <c r="J48" s="898"/>
    </row>
    <row r="49" spans="1:10" ht="13.5" customHeight="1" x14ac:dyDescent="0.25">
      <c r="A49" s="908"/>
      <c r="B49" s="909"/>
      <c r="C49" s="932" t="s">
        <v>695</v>
      </c>
      <c r="D49" s="717" t="s">
        <v>225</v>
      </c>
      <c r="E49" s="934">
        <v>0</v>
      </c>
      <c r="F49" s="1197">
        <v>3450</v>
      </c>
      <c r="G49" s="280">
        <v>0</v>
      </c>
      <c r="H49" s="437">
        <v>0</v>
      </c>
      <c r="I49" s="936">
        <f t="shared" si="6"/>
        <v>0</v>
      </c>
      <c r="J49" s="898"/>
    </row>
    <row r="50" spans="1:10" ht="13.5" customHeight="1" x14ac:dyDescent="0.25">
      <c r="A50" s="908"/>
      <c r="B50" s="909"/>
      <c r="C50" s="932" t="s">
        <v>696</v>
      </c>
      <c r="D50" s="717" t="s">
        <v>225</v>
      </c>
      <c r="E50" s="934">
        <v>0</v>
      </c>
      <c r="F50" s="1197">
        <v>4550</v>
      </c>
      <c r="G50" s="280">
        <v>0</v>
      </c>
      <c r="H50" s="437">
        <v>0</v>
      </c>
      <c r="I50" s="936">
        <f t="shared" si="6"/>
        <v>0</v>
      </c>
      <c r="J50" s="898"/>
    </row>
    <row r="51" spans="1:10" ht="13.5" customHeight="1" x14ac:dyDescent="0.25">
      <c r="A51" s="908"/>
      <c r="B51" s="909"/>
      <c r="C51" s="687" t="s">
        <v>428</v>
      </c>
      <c r="D51" s="937" t="s">
        <v>135</v>
      </c>
      <c r="E51" s="938">
        <v>0</v>
      </c>
      <c r="F51" s="1195">
        <v>35</v>
      </c>
      <c r="G51" s="1157">
        <v>0</v>
      </c>
      <c r="H51" s="437">
        <v>0</v>
      </c>
      <c r="I51" s="291">
        <f t="shared" si="6"/>
        <v>0</v>
      </c>
      <c r="J51" s="898"/>
    </row>
    <row r="52" spans="1:10" ht="13.5" customHeight="1" x14ac:dyDescent="0.25">
      <c r="A52" s="908"/>
      <c r="B52" s="909"/>
      <c r="C52" s="925" t="s">
        <v>429</v>
      </c>
      <c r="D52" s="937" t="s">
        <v>135</v>
      </c>
      <c r="E52" s="939">
        <v>0</v>
      </c>
      <c r="F52" s="1195">
        <v>13000</v>
      </c>
      <c r="G52" s="1157">
        <v>0</v>
      </c>
      <c r="H52" s="437">
        <v>0</v>
      </c>
      <c r="I52" s="291">
        <f t="shared" si="6"/>
        <v>0</v>
      </c>
    </row>
    <row r="53" spans="1:10" s="898" customFormat="1" ht="13.5" customHeight="1" x14ac:dyDescent="0.25">
      <c r="A53" s="908"/>
      <c r="B53" s="909"/>
      <c r="C53" s="925" t="s">
        <v>430</v>
      </c>
      <c r="D53" s="937" t="s">
        <v>135</v>
      </c>
      <c r="E53" s="939">
        <v>0</v>
      </c>
      <c r="F53" s="1195">
        <v>4</v>
      </c>
      <c r="G53" s="1157">
        <v>0</v>
      </c>
      <c r="H53" s="437">
        <v>0</v>
      </c>
      <c r="I53" s="291">
        <f t="shared" si="6"/>
        <v>0</v>
      </c>
    </row>
    <row r="54" spans="1:10" s="898" customFormat="1" ht="13.5" customHeight="1" x14ac:dyDescent="0.25">
      <c r="A54" s="1198"/>
      <c r="B54" s="1199"/>
      <c r="C54" s="1200" t="s">
        <v>697</v>
      </c>
      <c r="D54" s="1201" t="s">
        <v>698</v>
      </c>
      <c r="E54" s="1202">
        <v>0</v>
      </c>
      <c r="F54" s="1203">
        <v>3150</v>
      </c>
      <c r="G54" s="280">
        <v>0</v>
      </c>
      <c r="H54" s="437">
        <v>0</v>
      </c>
      <c r="I54" s="936">
        <f t="shared" si="6"/>
        <v>0</v>
      </c>
    </row>
    <row r="55" spans="1:10" s="898" customFormat="1" ht="13.5" customHeight="1" x14ac:dyDescent="0.25">
      <c r="A55" s="1198"/>
      <c r="B55" s="1199"/>
      <c r="C55" s="1200" t="s">
        <v>699</v>
      </c>
      <c r="D55" s="256" t="s">
        <v>181</v>
      </c>
      <c r="E55" s="1202">
        <v>0</v>
      </c>
      <c r="F55" s="1203">
        <v>2000</v>
      </c>
      <c r="G55" s="280">
        <v>0</v>
      </c>
      <c r="H55" s="437">
        <v>0</v>
      </c>
      <c r="I55" s="936">
        <f t="shared" si="6"/>
        <v>0</v>
      </c>
    </row>
    <row r="56" spans="1:10" ht="13.5" customHeight="1" thickBot="1" x14ac:dyDescent="0.3">
      <c r="A56" s="940"/>
      <c r="B56" s="941"/>
      <c r="C56" s="942" t="s">
        <v>582</v>
      </c>
      <c r="D56" s="943" t="s">
        <v>181</v>
      </c>
      <c r="E56" s="944">
        <v>0</v>
      </c>
      <c r="F56" s="1204">
        <v>7000</v>
      </c>
      <c r="G56" s="1205">
        <v>0</v>
      </c>
      <c r="H56" s="747">
        <v>0</v>
      </c>
      <c r="I56" s="748">
        <f t="shared" si="6"/>
        <v>0</v>
      </c>
    </row>
    <row r="57" spans="1:10" ht="15" customHeight="1" thickBot="1" x14ac:dyDescent="0.3">
      <c r="A57" s="1322" t="s">
        <v>38</v>
      </c>
      <c r="B57" s="1317"/>
      <c r="C57" s="1318"/>
      <c r="D57" s="945"/>
      <c r="E57" s="946">
        <f>E22</f>
        <v>645587</v>
      </c>
      <c r="F57" s="947">
        <f t="shared" ref="F57:G57" si="7">F22</f>
        <v>706634</v>
      </c>
      <c r="G57" s="224">
        <f t="shared" si="7"/>
        <v>32421</v>
      </c>
      <c r="H57" s="225">
        <f>G57/E57*100</f>
        <v>5.0219412720516363</v>
      </c>
      <c r="I57" s="948">
        <f>G57/F57*100</f>
        <v>4.5880894494179447</v>
      </c>
    </row>
    <row r="58" spans="1:10" ht="15" customHeight="1" thickBot="1" x14ac:dyDescent="0.25">
      <c r="A58" s="478"/>
      <c r="B58" s="478"/>
      <c r="C58" s="478"/>
      <c r="D58" s="478"/>
      <c r="E58" s="478"/>
      <c r="F58" s="479"/>
      <c r="G58" s="302"/>
      <c r="H58" s="480"/>
      <c r="I58" s="480"/>
    </row>
    <row r="59" spans="1:10" ht="15.75" customHeight="1" thickBot="1" x14ac:dyDescent="0.3">
      <c r="A59" s="481" t="s">
        <v>39</v>
      </c>
      <c r="B59" s="778"/>
      <c r="C59" s="482"/>
      <c r="D59" s="483"/>
      <c r="E59" s="141">
        <f>E16+E57</f>
        <v>659687</v>
      </c>
      <c r="F59" s="452">
        <f>F16+F57</f>
        <v>731325</v>
      </c>
      <c r="G59" s="141">
        <f>G16+G57</f>
        <v>55313</v>
      </c>
      <c r="H59" s="144">
        <f>G59/E59*100</f>
        <v>8.3847339723232377</v>
      </c>
      <c r="I59" s="369">
        <f>G59/F59*100</f>
        <v>7.5633952073291626</v>
      </c>
    </row>
    <row r="69" ht="19.5" customHeight="1" x14ac:dyDescent="0.2"/>
    <row r="70" ht="15.75" customHeight="1" x14ac:dyDescent="0.2"/>
    <row r="71" ht="15" customHeight="1" x14ac:dyDescent="0.2"/>
    <row r="72" ht="18" customHeight="1" x14ac:dyDescent="0.2"/>
    <row r="73" ht="15.75" customHeight="1" x14ac:dyDescent="0.2"/>
    <row r="74" ht="15.75" customHeight="1" x14ac:dyDescent="0.2"/>
    <row r="75" ht="15" customHeight="1" x14ac:dyDescent="0.2"/>
  </sheetData>
  <mergeCells count="4">
    <mergeCell ref="A1:D1"/>
    <mergeCell ref="B14:C14"/>
    <mergeCell ref="A16:C16"/>
    <mergeCell ref="A57:C57"/>
  </mergeCells>
  <pageMargins left="0.70866141732283472" right="0.70866141732283472" top="0.15748031496062992" bottom="0.15748031496062992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topLeftCell="A193" zoomScaleNormal="100" workbookViewId="0">
      <selection activeCell="L175" sqref="L175"/>
    </sheetView>
  </sheetViews>
  <sheetFormatPr defaultRowHeight="14.25" x14ac:dyDescent="0.2"/>
  <cols>
    <col min="1" max="1" width="9.140625" style="11"/>
    <col min="2" max="2" width="9.85546875" style="11" customWidth="1"/>
    <col min="3" max="3" width="43.5703125" style="11" customWidth="1"/>
    <col min="4" max="4" width="52.5703125" style="11" customWidth="1"/>
    <col min="5" max="5" width="14.7109375" style="11" customWidth="1"/>
    <col min="6" max="6" width="16.85546875" style="11" customWidth="1"/>
    <col min="7" max="7" width="11.85546875" style="101" customWidth="1"/>
    <col min="8" max="16384" width="9.140625" style="11"/>
  </cols>
  <sheetData>
    <row r="1" spans="1:9" ht="16.5" thickBot="1" x14ac:dyDescent="0.3">
      <c r="A1" s="1354" t="s">
        <v>186</v>
      </c>
      <c r="B1" s="1354"/>
      <c r="C1" s="1354"/>
      <c r="D1" s="1354"/>
      <c r="E1" s="5"/>
      <c r="F1" s="5"/>
      <c r="G1" s="5"/>
      <c r="H1" s="5"/>
      <c r="I1" s="272" t="s">
        <v>738</v>
      </c>
    </row>
    <row r="2" spans="1:9" ht="13.5" customHeight="1" x14ac:dyDescent="0.2">
      <c r="A2" s="24" t="s">
        <v>1</v>
      </c>
      <c r="B2" s="16" t="s">
        <v>2</v>
      </c>
      <c r="C2" s="379"/>
      <c r="D2" s="949"/>
      <c r="E2" s="25" t="s">
        <v>3</v>
      </c>
      <c r="F2" s="16" t="s">
        <v>4</v>
      </c>
      <c r="G2" s="16" t="s">
        <v>5</v>
      </c>
      <c r="H2" s="492" t="s">
        <v>47</v>
      </c>
      <c r="I2" s="785" t="s">
        <v>47</v>
      </c>
    </row>
    <row r="3" spans="1:9" ht="13.5" customHeight="1" x14ac:dyDescent="0.2">
      <c r="A3" s="26" t="s">
        <v>6</v>
      </c>
      <c r="B3" s="18" t="s">
        <v>7</v>
      </c>
      <c r="C3" s="384" t="s">
        <v>622</v>
      </c>
      <c r="D3" s="19" t="s">
        <v>8</v>
      </c>
      <c r="E3" s="27" t="s">
        <v>9</v>
      </c>
      <c r="F3" s="18" t="s">
        <v>10</v>
      </c>
      <c r="G3" s="18" t="s">
        <v>702</v>
      </c>
      <c r="H3" s="602" t="s">
        <v>48</v>
      </c>
      <c r="I3" s="788" t="s">
        <v>48</v>
      </c>
    </row>
    <row r="4" spans="1:9" ht="13.5" customHeight="1" thickBot="1" x14ac:dyDescent="0.25">
      <c r="A4" s="28" t="s">
        <v>13</v>
      </c>
      <c r="B4" s="21" t="s">
        <v>14</v>
      </c>
      <c r="C4" s="389"/>
      <c r="D4" s="950"/>
      <c r="E4" s="29" t="s">
        <v>275</v>
      </c>
      <c r="F4" s="21" t="s">
        <v>275</v>
      </c>
      <c r="G4" s="18" t="s">
        <v>626</v>
      </c>
      <c r="H4" s="502" t="s">
        <v>11</v>
      </c>
      <c r="I4" s="793" t="s">
        <v>12</v>
      </c>
    </row>
    <row r="5" spans="1:9" ht="13.35" customHeight="1" x14ac:dyDescent="0.25">
      <c r="A5" s="951" t="s">
        <v>15</v>
      </c>
      <c r="B5" s="69"/>
      <c r="C5" s="32"/>
      <c r="D5" s="952"/>
      <c r="E5" s="297"/>
      <c r="F5" s="298"/>
      <c r="G5" s="298"/>
      <c r="H5" s="298"/>
      <c r="I5" s="299"/>
    </row>
    <row r="6" spans="1:9" ht="13.35" customHeight="1" x14ac:dyDescent="0.2">
      <c r="A6" s="770" t="s">
        <v>187</v>
      </c>
      <c r="B6" s="1340" t="s">
        <v>557</v>
      </c>
      <c r="C6" s="1341"/>
      <c r="D6" s="758"/>
      <c r="E6" s="222">
        <f>E16+E7</f>
        <v>195802</v>
      </c>
      <c r="F6" s="1208">
        <f>F16+F7</f>
        <v>215576.1</v>
      </c>
      <c r="G6" s="222">
        <f>G16+G7</f>
        <v>195892</v>
      </c>
      <c r="H6" s="326">
        <f t="shared" ref="H6:H41" si="0">G6/E6*100</f>
        <v>100.04596480117669</v>
      </c>
      <c r="I6" s="327">
        <f>G6/F6*100</f>
        <v>90.869071293153553</v>
      </c>
    </row>
    <row r="7" spans="1:9" ht="13.35" customHeight="1" x14ac:dyDescent="0.2">
      <c r="A7" s="770"/>
      <c r="B7" s="875"/>
      <c r="C7" s="1207"/>
      <c r="D7" s="758" t="s">
        <v>200</v>
      </c>
      <c r="E7" s="222">
        <f>SUM(E8:E15)</f>
        <v>15100</v>
      </c>
      <c r="F7" s="1208">
        <f>SUM(F8:F15)</f>
        <v>15100</v>
      </c>
      <c r="G7" s="222">
        <f>SUM(G8:G15)</f>
        <v>13208</v>
      </c>
      <c r="H7" s="326">
        <f t="shared" si="0"/>
        <v>87.47019867549669</v>
      </c>
      <c r="I7" s="327">
        <f t="shared" ref="I7:I15" si="1">G7/F7*100</f>
        <v>87.47019867549669</v>
      </c>
    </row>
    <row r="8" spans="1:9" ht="13.35" customHeight="1" x14ac:dyDescent="0.2">
      <c r="A8" s="770"/>
      <c r="B8" s="875"/>
      <c r="C8" s="1207"/>
      <c r="D8" s="736" t="s">
        <v>521</v>
      </c>
      <c r="E8" s="218">
        <v>0</v>
      </c>
      <c r="F8" s="1209">
        <v>10</v>
      </c>
      <c r="G8" s="218">
        <v>2</v>
      </c>
      <c r="H8" s="335">
        <v>0</v>
      </c>
      <c r="I8" s="336">
        <f t="shared" si="1"/>
        <v>20</v>
      </c>
    </row>
    <row r="9" spans="1:9" ht="13.35" customHeight="1" x14ac:dyDescent="0.2">
      <c r="A9" s="770"/>
      <c r="B9" s="875"/>
      <c r="C9" s="1207"/>
      <c r="D9" s="736" t="s">
        <v>201</v>
      </c>
      <c r="E9" s="218">
        <v>11075</v>
      </c>
      <c r="F9" s="1209">
        <v>11061.6</v>
      </c>
      <c r="G9" s="218">
        <v>10099</v>
      </c>
      <c r="H9" s="335">
        <f t="shared" si="0"/>
        <v>91.187358916478559</v>
      </c>
      <c r="I9" s="336">
        <f t="shared" si="1"/>
        <v>91.297823099732398</v>
      </c>
    </row>
    <row r="10" spans="1:9" ht="13.35" customHeight="1" x14ac:dyDescent="0.2">
      <c r="A10" s="770"/>
      <c r="B10" s="875"/>
      <c r="C10" s="1207"/>
      <c r="D10" s="736" t="s">
        <v>194</v>
      </c>
      <c r="E10" s="218">
        <v>2769</v>
      </c>
      <c r="F10" s="1209">
        <v>2769</v>
      </c>
      <c r="G10" s="218">
        <v>2010</v>
      </c>
      <c r="H10" s="335">
        <f t="shared" si="0"/>
        <v>72.589382448537378</v>
      </c>
      <c r="I10" s="336">
        <f t="shared" si="1"/>
        <v>72.589382448537378</v>
      </c>
    </row>
    <row r="11" spans="1:9" ht="13.35" customHeight="1" x14ac:dyDescent="0.2">
      <c r="A11" s="770"/>
      <c r="B11" s="875"/>
      <c r="C11" s="1207"/>
      <c r="D11" s="736" t="s">
        <v>196</v>
      </c>
      <c r="E11" s="218">
        <v>997</v>
      </c>
      <c r="F11" s="1209">
        <v>997</v>
      </c>
      <c r="G11" s="218">
        <v>922</v>
      </c>
      <c r="H11" s="335">
        <f t="shared" si="0"/>
        <v>92.477432296890669</v>
      </c>
      <c r="I11" s="336">
        <f t="shared" si="1"/>
        <v>92.477432296890669</v>
      </c>
    </row>
    <row r="12" spans="1:9" ht="13.35" customHeight="1" x14ac:dyDescent="0.2">
      <c r="A12" s="770"/>
      <c r="B12" s="875"/>
      <c r="C12" s="1207"/>
      <c r="D12" s="736" t="s">
        <v>522</v>
      </c>
      <c r="E12" s="218">
        <v>0</v>
      </c>
      <c r="F12" s="1209">
        <v>3.4</v>
      </c>
      <c r="G12" s="218">
        <v>0</v>
      </c>
      <c r="H12" s="335">
        <v>0</v>
      </c>
      <c r="I12" s="336">
        <f t="shared" si="1"/>
        <v>0</v>
      </c>
    </row>
    <row r="13" spans="1:9" ht="13.35" customHeight="1" x14ac:dyDescent="0.2">
      <c r="A13" s="770"/>
      <c r="B13" s="875"/>
      <c r="C13" s="1207"/>
      <c r="D13" s="736" t="s">
        <v>195</v>
      </c>
      <c r="E13" s="218">
        <v>25</v>
      </c>
      <c r="F13" s="1209">
        <v>25</v>
      </c>
      <c r="G13" s="218">
        <v>0</v>
      </c>
      <c r="H13" s="335">
        <f t="shared" si="0"/>
        <v>0</v>
      </c>
      <c r="I13" s="336">
        <f t="shared" si="1"/>
        <v>0</v>
      </c>
    </row>
    <row r="14" spans="1:9" ht="13.35" customHeight="1" x14ac:dyDescent="0.2">
      <c r="A14" s="770"/>
      <c r="B14" s="953"/>
      <c r="C14" s="220" t="s">
        <v>191</v>
      </c>
      <c r="D14" s="736" t="s">
        <v>202</v>
      </c>
      <c r="E14" s="218">
        <v>84</v>
      </c>
      <c r="F14" s="1209">
        <v>84</v>
      </c>
      <c r="G14" s="218">
        <v>66</v>
      </c>
      <c r="H14" s="335">
        <f t="shared" si="0"/>
        <v>78.571428571428569</v>
      </c>
      <c r="I14" s="336">
        <f t="shared" si="1"/>
        <v>78.571428571428569</v>
      </c>
    </row>
    <row r="15" spans="1:9" ht="13.35" customHeight="1" x14ac:dyDescent="0.2">
      <c r="A15" s="770"/>
      <c r="B15" s="954" t="s">
        <v>268</v>
      </c>
      <c r="C15" s="220" t="s">
        <v>231</v>
      </c>
      <c r="D15" s="736" t="s">
        <v>227</v>
      </c>
      <c r="E15" s="218">
        <v>150</v>
      </c>
      <c r="F15" s="1209">
        <v>150</v>
      </c>
      <c r="G15" s="218">
        <v>109</v>
      </c>
      <c r="H15" s="335">
        <f t="shared" si="0"/>
        <v>72.666666666666671</v>
      </c>
      <c r="I15" s="336">
        <f t="shared" si="1"/>
        <v>72.666666666666671</v>
      </c>
    </row>
    <row r="16" spans="1:9" ht="13.35" customHeight="1" x14ac:dyDescent="0.2">
      <c r="A16" s="955"/>
      <c r="B16" s="953"/>
      <c r="C16" s="731"/>
      <c r="D16" s="758" t="s">
        <v>188</v>
      </c>
      <c r="E16" s="222">
        <f>SUM(E17:E36)</f>
        <v>180702</v>
      </c>
      <c r="F16" s="1208">
        <f>SUM(F17:F36)</f>
        <v>200476.1</v>
      </c>
      <c r="G16" s="222">
        <f>SUM(G17:G36)</f>
        <v>182684</v>
      </c>
      <c r="H16" s="326">
        <f t="shared" si="0"/>
        <v>101.0968334606147</v>
      </c>
      <c r="I16" s="327">
        <f t="shared" ref="I16:I42" si="2">G16/F16*100</f>
        <v>91.125076754785226</v>
      </c>
    </row>
    <row r="17" spans="1:9" ht="13.35" customHeight="1" x14ac:dyDescent="0.2">
      <c r="A17" s="955"/>
      <c r="B17" s="953"/>
      <c r="C17" s="220"/>
      <c r="D17" s="736" t="s">
        <v>189</v>
      </c>
      <c r="E17" s="218">
        <v>120000</v>
      </c>
      <c r="F17" s="1209">
        <v>130790</v>
      </c>
      <c r="G17" s="1120">
        <v>118454</v>
      </c>
      <c r="H17" s="335">
        <f t="shared" si="0"/>
        <v>98.711666666666659</v>
      </c>
      <c r="I17" s="336">
        <f t="shared" si="2"/>
        <v>90.568086245125784</v>
      </c>
    </row>
    <row r="18" spans="1:9" ht="13.35" customHeight="1" x14ac:dyDescent="0.2">
      <c r="A18" s="955"/>
      <c r="B18" s="953"/>
      <c r="C18" s="220"/>
      <c r="D18" s="736" t="s">
        <v>190</v>
      </c>
      <c r="E18" s="218">
        <v>6250</v>
      </c>
      <c r="F18" s="1209">
        <v>10373.4</v>
      </c>
      <c r="G18" s="1120">
        <v>8332</v>
      </c>
      <c r="H18" s="335">
        <f t="shared" si="0"/>
        <v>133.31200000000001</v>
      </c>
      <c r="I18" s="336">
        <f t="shared" si="2"/>
        <v>80.320820560279188</v>
      </c>
    </row>
    <row r="19" spans="1:9" ht="13.35" customHeight="1" x14ac:dyDescent="0.2">
      <c r="A19" s="955"/>
      <c r="B19" s="953"/>
      <c r="C19" s="220"/>
      <c r="D19" s="736" t="s">
        <v>193</v>
      </c>
      <c r="E19" s="218">
        <v>1000</v>
      </c>
      <c r="F19" s="1209">
        <v>700</v>
      </c>
      <c r="G19" s="1120">
        <v>316</v>
      </c>
      <c r="H19" s="335">
        <f t="shared" si="0"/>
        <v>31.6</v>
      </c>
      <c r="I19" s="336">
        <f t="shared" si="2"/>
        <v>45.142857142857139</v>
      </c>
    </row>
    <row r="20" spans="1:9" ht="13.35" customHeight="1" x14ac:dyDescent="0.2">
      <c r="A20" s="955"/>
      <c r="B20" s="953"/>
      <c r="C20" s="220"/>
      <c r="D20" s="736" t="s">
        <v>194</v>
      </c>
      <c r="E20" s="218">
        <v>32825</v>
      </c>
      <c r="F20" s="1209">
        <v>35526.1</v>
      </c>
      <c r="G20" s="1120">
        <v>31392</v>
      </c>
      <c r="H20" s="335">
        <f t="shared" si="0"/>
        <v>95.634424980959636</v>
      </c>
      <c r="I20" s="336">
        <f t="shared" si="2"/>
        <v>88.363203391309483</v>
      </c>
    </row>
    <row r="21" spans="1:9" ht="13.35" customHeight="1" x14ac:dyDescent="0.2">
      <c r="A21" s="955"/>
      <c r="B21" s="953"/>
      <c r="C21" s="220"/>
      <c r="D21" s="736" t="s">
        <v>196</v>
      </c>
      <c r="E21" s="218">
        <v>11781</v>
      </c>
      <c r="F21" s="1209">
        <v>12754.5</v>
      </c>
      <c r="G21" s="1120">
        <v>11271</v>
      </c>
      <c r="H21" s="335">
        <f t="shared" si="0"/>
        <v>95.67099567099568</v>
      </c>
      <c r="I21" s="336">
        <f t="shared" si="2"/>
        <v>88.368811007879572</v>
      </c>
    </row>
    <row r="22" spans="1:9" ht="13.35" customHeight="1" x14ac:dyDescent="0.2">
      <c r="A22" s="955"/>
      <c r="B22" s="953"/>
      <c r="C22" s="220"/>
      <c r="D22" s="736" t="s">
        <v>197</v>
      </c>
      <c r="E22" s="218">
        <v>590</v>
      </c>
      <c r="F22" s="1209">
        <v>590</v>
      </c>
      <c r="G22" s="1120">
        <v>557</v>
      </c>
      <c r="H22" s="335">
        <f t="shared" si="0"/>
        <v>94.406779661016955</v>
      </c>
      <c r="I22" s="336">
        <f t="shared" si="2"/>
        <v>94.406779661016955</v>
      </c>
    </row>
    <row r="23" spans="1:9" ht="13.35" customHeight="1" x14ac:dyDescent="0.2">
      <c r="A23" s="955"/>
      <c r="B23" s="954"/>
      <c r="C23" s="881" t="s">
        <v>32</v>
      </c>
      <c r="D23" s="900" t="s">
        <v>137</v>
      </c>
      <c r="E23" s="218">
        <v>1000</v>
      </c>
      <c r="F23" s="1209">
        <v>1358</v>
      </c>
      <c r="G23" s="1120">
        <v>1106</v>
      </c>
      <c r="H23" s="335">
        <f t="shared" si="0"/>
        <v>110.60000000000001</v>
      </c>
      <c r="I23" s="336">
        <f t="shared" si="2"/>
        <v>81.44329896907216</v>
      </c>
    </row>
    <row r="24" spans="1:9" ht="13.35" customHeight="1" x14ac:dyDescent="0.2">
      <c r="A24" s="955"/>
      <c r="B24" s="953"/>
      <c r="C24" s="220"/>
      <c r="D24" s="736" t="s">
        <v>134</v>
      </c>
      <c r="E24" s="218">
        <v>3000</v>
      </c>
      <c r="F24" s="1209">
        <v>3805</v>
      </c>
      <c r="G24" s="1120">
        <v>3345</v>
      </c>
      <c r="H24" s="335">
        <f t="shared" si="0"/>
        <v>111.5</v>
      </c>
      <c r="I24" s="336">
        <f t="shared" si="2"/>
        <v>87.910643889618925</v>
      </c>
    </row>
    <row r="25" spans="1:9" ht="13.35" customHeight="1" x14ac:dyDescent="0.2">
      <c r="A25" s="955"/>
      <c r="B25" s="953"/>
      <c r="C25" s="220"/>
      <c r="D25" s="736" t="s">
        <v>198</v>
      </c>
      <c r="E25" s="218">
        <v>30</v>
      </c>
      <c r="F25" s="1209">
        <v>98</v>
      </c>
      <c r="G25" s="1120">
        <v>94</v>
      </c>
      <c r="H25" s="335">
        <f t="shared" si="0"/>
        <v>313.33333333333331</v>
      </c>
      <c r="I25" s="336">
        <f t="shared" si="2"/>
        <v>95.918367346938766</v>
      </c>
    </row>
    <row r="26" spans="1:9" ht="13.35" customHeight="1" x14ac:dyDescent="0.2">
      <c r="A26" s="956"/>
      <c r="B26" s="957"/>
      <c r="C26" s="878" t="s">
        <v>191</v>
      </c>
      <c r="D26" s="900" t="s">
        <v>212</v>
      </c>
      <c r="E26" s="890">
        <v>1234</v>
      </c>
      <c r="F26" s="1211">
        <v>434</v>
      </c>
      <c r="G26" s="1212">
        <v>358</v>
      </c>
      <c r="H26" s="335">
        <f t="shared" si="0"/>
        <v>29.011345218800649</v>
      </c>
      <c r="I26" s="336">
        <f t="shared" si="2"/>
        <v>82.488479262672811</v>
      </c>
    </row>
    <row r="27" spans="1:9" ht="13.35" customHeight="1" x14ac:dyDescent="0.2">
      <c r="A27" s="956"/>
      <c r="B27" s="957"/>
      <c r="C27" s="220"/>
      <c r="D27" s="900" t="s">
        <v>212</v>
      </c>
      <c r="E27" s="890">
        <v>0</v>
      </c>
      <c r="F27" s="1211">
        <v>153.1</v>
      </c>
      <c r="G27" s="1212">
        <v>138</v>
      </c>
      <c r="H27" s="335">
        <v>0</v>
      </c>
      <c r="I27" s="336">
        <f t="shared" si="2"/>
        <v>90.137165251469625</v>
      </c>
    </row>
    <row r="28" spans="1:9" ht="13.35" customHeight="1" x14ac:dyDescent="0.2">
      <c r="A28" s="956"/>
      <c r="B28" s="957"/>
      <c r="C28" s="878"/>
      <c r="D28" s="900" t="s">
        <v>468</v>
      </c>
      <c r="E28" s="218">
        <v>0</v>
      </c>
      <c r="F28" s="1209">
        <v>82</v>
      </c>
      <c r="G28" s="1120">
        <v>82</v>
      </c>
      <c r="H28" s="335">
        <v>0</v>
      </c>
      <c r="I28" s="291">
        <f t="shared" si="2"/>
        <v>100</v>
      </c>
    </row>
    <row r="29" spans="1:9" ht="13.35" customHeight="1" x14ac:dyDescent="0.2">
      <c r="A29" s="955"/>
      <c r="B29" s="978"/>
      <c r="C29" s="220"/>
      <c r="D29" s="1245" t="s">
        <v>705</v>
      </c>
      <c r="E29" s="320">
        <v>538</v>
      </c>
      <c r="F29" s="1213">
        <v>538</v>
      </c>
      <c r="G29" s="1214">
        <v>433</v>
      </c>
      <c r="H29" s="741">
        <f t="shared" ref="H29" si="3">G29/E29*100</f>
        <v>80.483271375464682</v>
      </c>
      <c r="I29" s="960">
        <f t="shared" ref="I29" si="4">G29/F29*100</f>
        <v>80.483271375464682</v>
      </c>
    </row>
    <row r="30" spans="1:9" ht="13.35" customHeight="1" x14ac:dyDescent="0.2">
      <c r="A30" s="959"/>
      <c r="B30" s="961"/>
      <c r="C30" s="962" t="s">
        <v>354</v>
      </c>
      <c r="D30" s="963" t="s">
        <v>355</v>
      </c>
      <c r="E30" s="320">
        <v>2</v>
      </c>
      <c r="F30" s="1213">
        <v>2</v>
      </c>
      <c r="G30" s="1215">
        <v>2</v>
      </c>
      <c r="H30" s="335">
        <f t="shared" si="0"/>
        <v>100</v>
      </c>
      <c r="I30" s="336">
        <f t="shared" si="2"/>
        <v>100</v>
      </c>
    </row>
    <row r="31" spans="1:9" ht="13.35" customHeight="1" x14ac:dyDescent="0.2">
      <c r="A31" s="955"/>
      <c r="B31" s="953"/>
      <c r="C31" s="220"/>
      <c r="D31" s="736" t="s">
        <v>195</v>
      </c>
      <c r="E31" s="218">
        <v>750</v>
      </c>
      <c r="F31" s="1209">
        <v>770</v>
      </c>
      <c r="G31" s="1120">
        <v>361</v>
      </c>
      <c r="H31" s="335">
        <f t="shared" si="0"/>
        <v>48.133333333333333</v>
      </c>
      <c r="I31" s="336">
        <f t="shared" si="2"/>
        <v>46.883116883116884</v>
      </c>
    </row>
    <row r="32" spans="1:9" ht="13.35" customHeight="1" x14ac:dyDescent="0.2">
      <c r="A32" s="955"/>
      <c r="B32" s="953"/>
      <c r="C32" s="220" t="s">
        <v>191</v>
      </c>
      <c r="D32" s="736" t="s">
        <v>199</v>
      </c>
      <c r="E32" s="218">
        <v>1402</v>
      </c>
      <c r="F32" s="1209">
        <v>1932</v>
      </c>
      <c r="G32" s="1120">
        <v>1770</v>
      </c>
      <c r="H32" s="335">
        <f t="shared" si="0"/>
        <v>126.24821683309557</v>
      </c>
      <c r="I32" s="336">
        <f t="shared" si="2"/>
        <v>91.614906832298132</v>
      </c>
    </row>
    <row r="33" spans="1:9" ht="13.35" customHeight="1" x14ac:dyDescent="0.2">
      <c r="A33" s="955"/>
      <c r="B33" s="954" t="s">
        <v>269</v>
      </c>
      <c r="C33" s="220" t="s">
        <v>191</v>
      </c>
      <c r="D33" s="736" t="s">
        <v>192</v>
      </c>
      <c r="E33" s="218">
        <v>0</v>
      </c>
      <c r="F33" s="1209">
        <v>270</v>
      </c>
      <c r="G33" s="1120">
        <v>189</v>
      </c>
      <c r="H33" s="335">
        <v>0</v>
      </c>
      <c r="I33" s="336">
        <f t="shared" si="2"/>
        <v>70</v>
      </c>
    </row>
    <row r="34" spans="1:9" ht="13.35" customHeight="1" x14ac:dyDescent="0.2">
      <c r="A34" s="955"/>
      <c r="B34" s="954"/>
      <c r="C34" s="220" t="s">
        <v>191</v>
      </c>
      <c r="D34" s="736" t="s">
        <v>230</v>
      </c>
      <c r="E34" s="218">
        <v>300</v>
      </c>
      <c r="F34" s="1209">
        <v>300</v>
      </c>
      <c r="G34" s="1120">
        <v>80</v>
      </c>
      <c r="H34" s="431">
        <f t="shared" ref="H34" si="5">G34/E34*100</f>
        <v>26.666666666666668</v>
      </c>
      <c r="I34" s="291">
        <f t="shared" si="2"/>
        <v>26.666666666666668</v>
      </c>
    </row>
    <row r="35" spans="1:9" ht="13.35" customHeight="1" x14ac:dyDescent="0.2">
      <c r="A35" s="955"/>
      <c r="B35" s="954"/>
      <c r="C35" s="220"/>
      <c r="D35" s="758" t="s">
        <v>700</v>
      </c>
      <c r="E35" s="218"/>
      <c r="F35" s="1209"/>
      <c r="G35" s="1120"/>
      <c r="H35" s="431"/>
      <c r="I35" s="291"/>
    </row>
    <row r="36" spans="1:9" ht="13.35" customHeight="1" x14ac:dyDescent="0.2">
      <c r="A36" s="955"/>
      <c r="B36" s="953"/>
      <c r="C36" s="220"/>
      <c r="D36" s="736" t="s">
        <v>701</v>
      </c>
      <c r="E36" s="218">
        <v>0</v>
      </c>
      <c r="F36" s="1209">
        <v>0</v>
      </c>
      <c r="G36" s="1120">
        <v>4404</v>
      </c>
      <c r="H36" s="290">
        <v>0</v>
      </c>
      <c r="I36" s="1289">
        <v>0</v>
      </c>
    </row>
    <row r="37" spans="1:9" ht="14.1" customHeight="1" x14ac:dyDescent="0.2">
      <c r="A37" s="872" t="s">
        <v>236</v>
      </c>
      <c r="B37" s="1356" t="s">
        <v>570</v>
      </c>
      <c r="C37" s="1353"/>
      <c r="D37" s="975" t="s">
        <v>188</v>
      </c>
      <c r="E37" s="977">
        <f>E38+E39+E40+E41+E42</f>
        <v>6800</v>
      </c>
      <c r="F37" s="1219">
        <f>F38+F39+F40+F41+F42</f>
        <v>6470</v>
      </c>
      <c r="G37" s="977">
        <f>G38+G39+G40+G41+G42</f>
        <v>5212</v>
      </c>
      <c r="H37" s="326">
        <f t="shared" si="0"/>
        <v>76.647058823529406</v>
      </c>
      <c r="I37" s="327">
        <f t="shared" si="2"/>
        <v>80.55641421947449</v>
      </c>
    </row>
    <row r="38" spans="1:9" ht="14.1" customHeight="1" x14ac:dyDescent="0.2">
      <c r="A38" s="955"/>
      <c r="B38" s="970" t="s">
        <v>469</v>
      </c>
      <c r="C38" s="735" t="s">
        <v>379</v>
      </c>
      <c r="D38" s="736" t="s">
        <v>137</v>
      </c>
      <c r="E38" s="218">
        <v>2800</v>
      </c>
      <c r="F38" s="1209">
        <v>3740</v>
      </c>
      <c r="G38" s="218">
        <v>2821</v>
      </c>
      <c r="H38" s="335">
        <f t="shared" si="0"/>
        <v>100.75</v>
      </c>
      <c r="I38" s="336">
        <f t="shared" si="2"/>
        <v>75.427807486631011</v>
      </c>
    </row>
    <row r="39" spans="1:9" ht="14.1" customHeight="1" x14ac:dyDescent="0.2">
      <c r="A39" s="955"/>
      <c r="B39" s="970" t="s">
        <v>470</v>
      </c>
      <c r="C39" s="735" t="s">
        <v>380</v>
      </c>
      <c r="D39" s="736" t="s">
        <v>137</v>
      </c>
      <c r="E39" s="218">
        <v>500</v>
      </c>
      <c r="F39" s="1209">
        <v>500</v>
      </c>
      <c r="G39" s="1120">
        <v>453</v>
      </c>
      <c r="H39" s="335">
        <f t="shared" si="0"/>
        <v>90.600000000000009</v>
      </c>
      <c r="I39" s="336">
        <f t="shared" si="2"/>
        <v>90.600000000000009</v>
      </c>
    </row>
    <row r="40" spans="1:9" ht="14.1" customHeight="1" x14ac:dyDescent="0.2">
      <c r="A40" s="955"/>
      <c r="B40" s="954" t="s">
        <v>471</v>
      </c>
      <c r="C40" s="735" t="s">
        <v>381</v>
      </c>
      <c r="D40" s="736" t="s">
        <v>137</v>
      </c>
      <c r="E40" s="218">
        <v>1000</v>
      </c>
      <c r="F40" s="1209">
        <v>1980</v>
      </c>
      <c r="G40" s="1120">
        <v>1696</v>
      </c>
      <c r="H40" s="335">
        <f t="shared" si="0"/>
        <v>169.6</v>
      </c>
      <c r="I40" s="336">
        <f t="shared" si="2"/>
        <v>85.656565656565647</v>
      </c>
    </row>
    <row r="41" spans="1:9" ht="12.75" customHeight="1" x14ac:dyDescent="0.2">
      <c r="A41" s="955"/>
      <c r="B41" s="954" t="s">
        <v>472</v>
      </c>
      <c r="C41" s="725" t="s">
        <v>523</v>
      </c>
      <c r="D41" s="736" t="s">
        <v>137</v>
      </c>
      <c r="E41" s="218">
        <v>2500</v>
      </c>
      <c r="F41" s="1209">
        <v>7</v>
      </c>
      <c r="G41" s="1120">
        <v>0</v>
      </c>
      <c r="H41" s="335">
        <f t="shared" si="0"/>
        <v>0</v>
      </c>
      <c r="I41" s="336">
        <f t="shared" si="2"/>
        <v>0</v>
      </c>
    </row>
    <row r="42" spans="1:9" ht="14.1" customHeight="1" x14ac:dyDescent="0.2">
      <c r="A42" s="955"/>
      <c r="B42" s="970" t="s">
        <v>473</v>
      </c>
      <c r="C42" s="220" t="s">
        <v>474</v>
      </c>
      <c r="D42" s="220" t="s">
        <v>475</v>
      </c>
      <c r="E42" s="218">
        <v>0</v>
      </c>
      <c r="F42" s="1209">
        <v>243</v>
      </c>
      <c r="G42" s="165">
        <v>242</v>
      </c>
      <c r="H42" s="335">
        <v>0</v>
      </c>
      <c r="I42" s="291">
        <f t="shared" si="2"/>
        <v>99.588477366255148</v>
      </c>
    </row>
    <row r="43" spans="1:9" ht="12" customHeight="1" x14ac:dyDescent="0.2">
      <c r="A43" s="770" t="s">
        <v>232</v>
      </c>
      <c r="B43" s="1340" t="s">
        <v>573</v>
      </c>
      <c r="C43" s="1341"/>
      <c r="D43" s="758" t="s">
        <v>188</v>
      </c>
      <c r="E43" s="222">
        <f>E44</f>
        <v>55</v>
      </c>
      <c r="F43" s="1208">
        <f t="shared" ref="F43:I43" si="6">F44</f>
        <v>55</v>
      </c>
      <c r="G43" s="222">
        <f t="shared" si="6"/>
        <v>24</v>
      </c>
      <c r="H43" s="727">
        <f t="shared" si="6"/>
        <v>21.82</v>
      </c>
      <c r="I43" s="728">
        <f t="shared" si="6"/>
        <v>21.82</v>
      </c>
    </row>
    <row r="44" spans="1:9" ht="14.1" customHeight="1" thickBot="1" x14ac:dyDescent="0.25">
      <c r="A44" s="1290"/>
      <c r="B44" s="301"/>
      <c r="C44" s="301"/>
      <c r="D44" s="965" t="s">
        <v>120</v>
      </c>
      <c r="E44" s="980">
        <v>55</v>
      </c>
      <c r="F44" s="1216">
        <v>55</v>
      </c>
      <c r="G44" s="980">
        <v>24</v>
      </c>
      <c r="H44" s="449">
        <v>21.82</v>
      </c>
      <c r="I44" s="450">
        <v>21.82</v>
      </c>
    </row>
    <row r="45" spans="1:9" ht="14.1" customHeight="1" x14ac:dyDescent="0.2">
      <c r="A45" s="1032"/>
      <c r="B45" s="1032"/>
      <c r="C45" s="1032"/>
      <c r="D45" s="1032"/>
      <c r="E45" s="1033"/>
      <c r="F45" s="1034"/>
      <c r="G45" s="1033"/>
      <c r="H45" s="750"/>
      <c r="I45" s="750"/>
    </row>
    <row r="46" spans="1:9" ht="14.1" customHeight="1" x14ac:dyDescent="0.2">
      <c r="A46" s="1032"/>
      <c r="B46" s="1032"/>
      <c r="C46" s="1032"/>
      <c r="D46" s="1032"/>
      <c r="E46" s="1033"/>
      <c r="F46" s="1034"/>
      <c r="G46" s="1033"/>
      <c r="H46" s="750"/>
      <c r="I46" s="750"/>
    </row>
    <row r="47" spans="1:9" ht="14.1" customHeight="1" x14ac:dyDescent="0.2">
      <c r="A47" s="1032"/>
      <c r="B47" s="1032"/>
      <c r="C47" s="1032"/>
      <c r="D47" s="1032"/>
      <c r="E47" s="1033"/>
      <c r="F47" s="1034"/>
      <c r="G47" s="1033"/>
      <c r="H47" s="750"/>
      <c r="I47" s="750"/>
    </row>
    <row r="48" spans="1:9" ht="14.1" customHeight="1" x14ac:dyDescent="0.2">
      <c r="A48" s="1032"/>
      <c r="B48" s="1032"/>
      <c r="C48" s="1032"/>
      <c r="D48" s="1032"/>
      <c r="E48" s="1033"/>
      <c r="F48" s="1034"/>
      <c r="G48" s="1033"/>
      <c r="H48" s="750"/>
      <c r="I48" s="750"/>
    </row>
    <row r="49" spans="1:9" ht="14.1" customHeight="1" x14ac:dyDescent="0.2">
      <c r="A49" s="1032"/>
      <c r="B49" s="1032"/>
      <c r="C49" s="1032"/>
      <c r="D49" s="1032"/>
      <c r="E49" s="1033"/>
      <c r="F49" s="1034"/>
      <c r="G49" s="1033"/>
      <c r="H49" s="750"/>
      <c r="I49" s="750"/>
    </row>
    <row r="50" spans="1:9" ht="14.1" customHeight="1" x14ac:dyDescent="0.2">
      <c r="A50" s="1032"/>
      <c r="B50" s="1032"/>
      <c r="C50" s="1032"/>
      <c r="D50" s="1032"/>
      <c r="E50" s="1033"/>
      <c r="F50" s="1034"/>
      <c r="G50" s="1033"/>
      <c r="H50" s="750"/>
      <c r="I50" s="750"/>
    </row>
    <row r="51" spans="1:9" ht="14.1" customHeight="1" x14ac:dyDescent="0.2">
      <c r="A51" s="1032"/>
      <c r="B51" s="1032"/>
      <c r="C51" s="1032"/>
      <c r="D51" s="1032"/>
      <c r="E51" s="1033"/>
      <c r="F51" s="1034"/>
      <c r="G51" s="1033"/>
      <c r="H51" s="750"/>
      <c r="I51" s="750"/>
    </row>
    <row r="52" spans="1:9" ht="14.1" customHeight="1" x14ac:dyDescent="0.2">
      <c r="A52" s="1032"/>
      <c r="B52" s="1032"/>
      <c r="C52" s="1032"/>
      <c r="D52" s="1032"/>
      <c r="E52" s="1033"/>
      <c r="F52" s="1034"/>
      <c r="G52" s="1033"/>
      <c r="H52" s="750"/>
      <c r="I52" s="750"/>
    </row>
    <row r="53" spans="1:9" ht="14.1" customHeight="1" x14ac:dyDescent="0.2">
      <c r="A53" s="1032"/>
      <c r="B53" s="1032"/>
      <c r="C53" s="1032"/>
      <c r="D53" s="1032"/>
      <c r="E53" s="1033"/>
      <c r="F53" s="1034"/>
      <c r="G53" s="1033"/>
      <c r="H53" s="750"/>
      <c r="I53" s="750"/>
    </row>
    <row r="54" spans="1:9" ht="14.1" customHeight="1" x14ac:dyDescent="0.2">
      <c r="A54" s="1032"/>
      <c r="B54" s="1032"/>
      <c r="C54" s="1032"/>
      <c r="D54" s="1032"/>
      <c r="E54" s="1033"/>
      <c r="F54" s="1034"/>
      <c r="G54" s="1033"/>
      <c r="H54" s="750"/>
      <c r="I54" s="750"/>
    </row>
    <row r="55" spans="1:9" ht="14.1" customHeight="1" x14ac:dyDescent="0.2">
      <c r="A55" s="1032"/>
      <c r="B55" s="1032"/>
      <c r="C55" s="1032"/>
      <c r="D55" s="1032"/>
      <c r="E55" s="1033"/>
      <c r="F55" s="1034"/>
      <c r="G55" s="1033"/>
      <c r="H55" s="750"/>
      <c r="I55" s="750"/>
    </row>
    <row r="56" spans="1:9" ht="14.1" customHeight="1" x14ac:dyDescent="0.2">
      <c r="A56" s="1032"/>
      <c r="B56" s="1032"/>
      <c r="C56" s="1032"/>
      <c r="D56" s="1032"/>
      <c r="E56" s="1033"/>
      <c r="F56" s="1034"/>
      <c r="G56" s="1033"/>
      <c r="H56" s="750"/>
      <c r="I56" s="750"/>
    </row>
    <row r="57" spans="1:9" ht="14.1" customHeight="1" x14ac:dyDescent="0.2">
      <c r="A57" s="1032"/>
      <c r="B57" s="1032"/>
      <c r="C57" s="1032"/>
      <c r="D57" s="1032"/>
      <c r="E57" s="1033"/>
      <c r="F57" s="1034"/>
      <c r="G57" s="1033"/>
      <c r="H57" s="750"/>
      <c r="I57" s="750"/>
    </row>
    <row r="58" spans="1:9" ht="14.1" customHeight="1" x14ac:dyDescent="0.2">
      <c r="A58" s="1032"/>
      <c r="B58" s="1032"/>
      <c r="C58" s="1032"/>
      <c r="D58" s="1032"/>
      <c r="E58" s="1033"/>
      <c r="F58" s="1034"/>
      <c r="G58" s="1033"/>
      <c r="H58" s="750"/>
      <c r="I58" s="750"/>
    </row>
    <row r="59" spans="1:9" ht="14.1" customHeight="1" thickBot="1" x14ac:dyDescent="0.25">
      <c r="A59" s="1032"/>
      <c r="B59" s="1032"/>
      <c r="C59" s="1032"/>
      <c r="D59" s="1032"/>
      <c r="E59" s="1033"/>
      <c r="F59" s="1034"/>
      <c r="G59" s="1033"/>
      <c r="H59" s="750"/>
      <c r="I59" s="272" t="s">
        <v>739</v>
      </c>
    </row>
    <row r="60" spans="1:9" ht="14.1" customHeight="1" x14ac:dyDescent="0.2">
      <c r="A60" s="24" t="s">
        <v>1</v>
      </c>
      <c r="B60" s="16" t="s">
        <v>2</v>
      </c>
      <c r="C60" s="379"/>
      <c r="D60" s="949"/>
      <c r="E60" s="25" t="s">
        <v>3</v>
      </c>
      <c r="F60" s="16" t="s">
        <v>4</v>
      </c>
      <c r="G60" s="16" t="s">
        <v>5</v>
      </c>
      <c r="H60" s="492" t="s">
        <v>47</v>
      </c>
      <c r="I60" s="785" t="s">
        <v>47</v>
      </c>
    </row>
    <row r="61" spans="1:9" ht="14.1" customHeight="1" x14ac:dyDescent="0.2">
      <c r="A61" s="26" t="s">
        <v>6</v>
      </c>
      <c r="B61" s="18" t="s">
        <v>7</v>
      </c>
      <c r="C61" s="384" t="s">
        <v>622</v>
      </c>
      <c r="D61" s="19" t="s">
        <v>8</v>
      </c>
      <c r="E61" s="27" t="s">
        <v>9</v>
      </c>
      <c r="F61" s="18" t="s">
        <v>10</v>
      </c>
      <c r="G61" s="18" t="s">
        <v>702</v>
      </c>
      <c r="H61" s="602" t="s">
        <v>48</v>
      </c>
      <c r="I61" s="788" t="s">
        <v>48</v>
      </c>
    </row>
    <row r="62" spans="1:9" ht="14.1" customHeight="1" thickBot="1" x14ac:dyDescent="0.25">
      <c r="A62" s="28" t="s">
        <v>13</v>
      </c>
      <c r="B62" s="21" t="s">
        <v>14</v>
      </c>
      <c r="C62" s="389"/>
      <c r="D62" s="950"/>
      <c r="E62" s="29" t="s">
        <v>275</v>
      </c>
      <c r="F62" s="21" t="s">
        <v>275</v>
      </c>
      <c r="G62" s="18" t="s">
        <v>626</v>
      </c>
      <c r="H62" s="502" t="s">
        <v>11</v>
      </c>
      <c r="I62" s="793" t="s">
        <v>12</v>
      </c>
    </row>
    <row r="63" spans="1:9" ht="14.1" customHeight="1" x14ac:dyDescent="0.25">
      <c r="A63" s="951" t="s">
        <v>15</v>
      </c>
      <c r="B63" s="69"/>
      <c r="C63" s="32"/>
      <c r="D63" s="952"/>
      <c r="E63" s="297"/>
      <c r="F63" s="298"/>
      <c r="G63" s="298"/>
      <c r="H63" s="298"/>
      <c r="I63" s="299"/>
    </row>
    <row r="64" spans="1:9" ht="14.1" customHeight="1" x14ac:dyDescent="0.2">
      <c r="A64" s="872" t="s">
        <v>233</v>
      </c>
      <c r="B64" s="755" t="s">
        <v>572</v>
      </c>
      <c r="C64" s="976"/>
      <c r="D64" s="975"/>
      <c r="E64" s="977">
        <f>E65+E78</f>
        <v>67296</v>
      </c>
      <c r="F64" s="1219">
        <f>F65+F78</f>
        <v>75023.399999999994</v>
      </c>
      <c r="G64" s="977">
        <f>G65+G78</f>
        <v>66624</v>
      </c>
      <c r="H64" s="326">
        <f>G64/E64*100</f>
        <v>99.001426533523542</v>
      </c>
      <c r="I64" s="327">
        <f>G64/F64*100</f>
        <v>88.804293060565115</v>
      </c>
    </row>
    <row r="65" spans="1:9" ht="14.1" customHeight="1" x14ac:dyDescent="0.2">
      <c r="A65" s="770"/>
      <c r="B65" s="973"/>
      <c r="C65" s="757" t="s">
        <v>234</v>
      </c>
      <c r="D65" s="758" t="s">
        <v>188</v>
      </c>
      <c r="E65" s="222">
        <f>SUM(E66:E77)</f>
        <v>21200</v>
      </c>
      <c r="F65" s="1208">
        <f>SUM(F66:F77)</f>
        <v>28424.6</v>
      </c>
      <c r="G65" s="222">
        <f>SUM(G66:G77)</f>
        <v>27624</v>
      </c>
      <c r="H65" s="326">
        <f>G65/E65*100</f>
        <v>130.30188679245282</v>
      </c>
      <c r="I65" s="327">
        <f>G65/F65*100</f>
        <v>97.183425624283188</v>
      </c>
    </row>
    <row r="66" spans="1:9" ht="14.1" customHeight="1" x14ac:dyDescent="0.2">
      <c r="A66" s="971"/>
      <c r="B66" s="973">
        <v>911</v>
      </c>
      <c r="C66" s="220"/>
      <c r="D66" s="736" t="s">
        <v>172</v>
      </c>
      <c r="E66" s="218">
        <v>2200</v>
      </c>
      <c r="F66" s="1209">
        <v>2505.9</v>
      </c>
      <c r="G66" s="1120">
        <v>2497</v>
      </c>
      <c r="H66" s="335">
        <f t="shared" ref="H66:H77" si="7">G66/E66*100</f>
        <v>113.5</v>
      </c>
      <c r="I66" s="336">
        <f t="shared" ref="I66:I77" si="8">G66/F66*100</f>
        <v>99.644838181890734</v>
      </c>
    </row>
    <row r="67" spans="1:9" ht="14.1" customHeight="1" x14ac:dyDescent="0.2">
      <c r="A67" s="971"/>
      <c r="B67" s="973">
        <v>911</v>
      </c>
      <c r="C67" s="220"/>
      <c r="D67" s="736" t="s">
        <v>133</v>
      </c>
      <c r="E67" s="218">
        <v>300</v>
      </c>
      <c r="F67" s="1209">
        <v>450</v>
      </c>
      <c r="G67" s="1120">
        <v>420</v>
      </c>
      <c r="H67" s="335">
        <f t="shared" si="7"/>
        <v>140</v>
      </c>
      <c r="I67" s="336">
        <f t="shared" si="8"/>
        <v>93.333333333333329</v>
      </c>
    </row>
    <row r="68" spans="1:9" ht="14.1" customHeight="1" x14ac:dyDescent="0.2">
      <c r="A68" s="971"/>
      <c r="B68" s="973">
        <v>911</v>
      </c>
      <c r="C68" s="220" t="s">
        <v>357</v>
      </c>
      <c r="D68" s="736" t="s">
        <v>211</v>
      </c>
      <c r="E68" s="218">
        <v>2500</v>
      </c>
      <c r="F68" s="1209">
        <v>2549</v>
      </c>
      <c r="G68" s="1120">
        <v>2288</v>
      </c>
      <c r="H68" s="335">
        <f t="shared" si="7"/>
        <v>91.52</v>
      </c>
      <c r="I68" s="336">
        <f t="shared" si="8"/>
        <v>89.760690466849752</v>
      </c>
    </row>
    <row r="69" spans="1:9" ht="14.1" customHeight="1" x14ac:dyDescent="0.2">
      <c r="A69" s="971"/>
      <c r="B69" s="973">
        <v>85080</v>
      </c>
      <c r="C69" s="220" t="s">
        <v>598</v>
      </c>
      <c r="D69" s="736" t="s">
        <v>211</v>
      </c>
      <c r="E69" s="218">
        <v>0</v>
      </c>
      <c r="F69" s="1209">
        <v>181</v>
      </c>
      <c r="G69" s="1120">
        <v>150</v>
      </c>
      <c r="H69" s="335">
        <v>0</v>
      </c>
      <c r="I69" s="336">
        <f t="shared" si="8"/>
        <v>82.872928176795583</v>
      </c>
    </row>
    <row r="70" spans="1:9" ht="14.1" customHeight="1" x14ac:dyDescent="0.2">
      <c r="A70" s="971"/>
      <c r="B70" s="973">
        <v>85080</v>
      </c>
      <c r="C70" s="220" t="s">
        <v>598</v>
      </c>
      <c r="D70" s="740" t="s">
        <v>613</v>
      </c>
      <c r="E70" s="218">
        <v>0</v>
      </c>
      <c r="F70" s="1209">
        <v>275</v>
      </c>
      <c r="G70" s="1120">
        <v>92</v>
      </c>
      <c r="H70" s="335">
        <v>0</v>
      </c>
      <c r="I70" s="336">
        <f t="shared" si="8"/>
        <v>33.454545454545453</v>
      </c>
    </row>
    <row r="71" spans="1:9" ht="14.1" customHeight="1" x14ac:dyDescent="0.2">
      <c r="A71" s="971"/>
      <c r="B71" s="973">
        <v>911</v>
      </c>
      <c r="C71" s="220"/>
      <c r="D71" s="736" t="s">
        <v>137</v>
      </c>
      <c r="E71" s="218">
        <v>0</v>
      </c>
      <c r="F71" s="1209">
        <v>2293.5</v>
      </c>
      <c r="G71" s="1120">
        <v>2289</v>
      </c>
      <c r="H71" s="335">
        <v>0</v>
      </c>
      <c r="I71" s="336">
        <f t="shared" si="8"/>
        <v>99.803793328973185</v>
      </c>
    </row>
    <row r="72" spans="1:9" ht="14.1" customHeight="1" x14ac:dyDescent="0.2">
      <c r="A72" s="971"/>
      <c r="B72" s="973">
        <v>911</v>
      </c>
      <c r="C72" s="220" t="s">
        <v>358</v>
      </c>
      <c r="D72" s="736" t="s">
        <v>359</v>
      </c>
      <c r="E72" s="218">
        <v>14000</v>
      </c>
      <c r="F72" s="1209">
        <v>18509.2</v>
      </c>
      <c r="G72" s="1120">
        <v>18253</v>
      </c>
      <c r="H72" s="335">
        <f t="shared" si="7"/>
        <v>130.37857142857143</v>
      </c>
      <c r="I72" s="336">
        <f t="shared" si="8"/>
        <v>98.615823482376328</v>
      </c>
    </row>
    <row r="73" spans="1:9" ht="14.1" customHeight="1" x14ac:dyDescent="0.2">
      <c r="A73" s="955"/>
      <c r="B73" s="954" t="s">
        <v>235</v>
      </c>
      <c r="C73" s="731"/>
      <c r="D73" s="974" t="s">
        <v>120</v>
      </c>
      <c r="E73" s="218">
        <v>500</v>
      </c>
      <c r="F73" s="1209">
        <v>130</v>
      </c>
      <c r="G73" s="1120">
        <v>108</v>
      </c>
      <c r="H73" s="335">
        <f t="shared" si="7"/>
        <v>21.6</v>
      </c>
      <c r="I73" s="336">
        <f t="shared" si="8"/>
        <v>83.07692307692308</v>
      </c>
    </row>
    <row r="74" spans="1:9" ht="14.1" customHeight="1" x14ac:dyDescent="0.2">
      <c r="A74" s="955"/>
      <c r="B74" s="973">
        <v>85080</v>
      </c>
      <c r="C74" s="220" t="s">
        <v>598</v>
      </c>
      <c r="D74" s="974" t="s">
        <v>120</v>
      </c>
      <c r="E74" s="218">
        <v>0</v>
      </c>
      <c r="F74" s="1209">
        <v>350</v>
      </c>
      <c r="G74" s="1120">
        <v>348</v>
      </c>
      <c r="H74" s="335">
        <v>0</v>
      </c>
      <c r="I74" s="336">
        <f t="shared" si="8"/>
        <v>99.428571428571431</v>
      </c>
    </row>
    <row r="75" spans="1:9" ht="14.1" customHeight="1" x14ac:dyDescent="0.2">
      <c r="A75" s="955"/>
      <c r="B75" s="954" t="s">
        <v>235</v>
      </c>
      <c r="C75" s="731" t="s">
        <v>360</v>
      </c>
      <c r="D75" s="974" t="s">
        <v>361</v>
      </c>
      <c r="E75" s="218">
        <v>1200</v>
      </c>
      <c r="F75" s="1209">
        <v>874</v>
      </c>
      <c r="G75" s="1120">
        <v>874</v>
      </c>
      <c r="H75" s="335">
        <f t="shared" si="7"/>
        <v>72.833333333333343</v>
      </c>
      <c r="I75" s="336">
        <f t="shared" si="8"/>
        <v>100</v>
      </c>
    </row>
    <row r="76" spans="1:9" ht="15" customHeight="1" x14ac:dyDescent="0.2">
      <c r="A76" s="955"/>
      <c r="B76" s="954" t="s">
        <v>235</v>
      </c>
      <c r="C76" s="731"/>
      <c r="D76" s="736" t="s">
        <v>203</v>
      </c>
      <c r="E76" s="218">
        <v>200</v>
      </c>
      <c r="F76" s="1209">
        <v>110</v>
      </c>
      <c r="G76" s="1120">
        <v>109</v>
      </c>
      <c r="H76" s="335">
        <f t="shared" si="7"/>
        <v>54.500000000000007</v>
      </c>
      <c r="I76" s="336">
        <f t="shared" si="8"/>
        <v>99.090909090909093</v>
      </c>
    </row>
    <row r="77" spans="1:9" ht="14.1" customHeight="1" x14ac:dyDescent="0.2">
      <c r="A77" s="955"/>
      <c r="B77" s="954" t="s">
        <v>235</v>
      </c>
      <c r="C77" s="731" t="s">
        <v>362</v>
      </c>
      <c r="D77" s="736" t="s">
        <v>204</v>
      </c>
      <c r="E77" s="218">
        <v>300</v>
      </c>
      <c r="F77" s="1209">
        <v>197</v>
      </c>
      <c r="G77" s="1120">
        <v>196</v>
      </c>
      <c r="H77" s="431">
        <f t="shared" si="7"/>
        <v>65.333333333333329</v>
      </c>
      <c r="I77" s="291">
        <f t="shared" si="8"/>
        <v>99.492385786802032</v>
      </c>
    </row>
    <row r="78" spans="1:9" ht="14.1" customHeight="1" x14ac:dyDescent="0.2">
      <c r="A78" s="872" t="s">
        <v>233</v>
      </c>
      <c r="B78" s="975"/>
      <c r="C78" s="976" t="s">
        <v>237</v>
      </c>
      <c r="D78" s="975" t="s">
        <v>188</v>
      </c>
      <c r="E78" s="977">
        <f>SUM(E79:E139)</f>
        <v>46096</v>
      </c>
      <c r="F78" s="1219">
        <f>SUM(F79:F139)</f>
        <v>46598.8</v>
      </c>
      <c r="G78" s="977">
        <f>SUM(G79:G139)</f>
        <v>39000</v>
      </c>
      <c r="H78" s="326">
        <f t="shared" ref="H78:H140" si="9">G78/E78*100</f>
        <v>84.606039569593889</v>
      </c>
      <c r="I78" s="327">
        <f t="shared" ref="I78:I140" si="10">G78/F78*100</f>
        <v>83.693142312677566</v>
      </c>
    </row>
    <row r="79" spans="1:9" ht="14.1" customHeight="1" x14ac:dyDescent="0.2">
      <c r="A79" s="955"/>
      <c r="B79" s="978"/>
      <c r="C79" s="731" t="s">
        <v>130</v>
      </c>
      <c r="D79" s="736" t="s">
        <v>205</v>
      </c>
      <c r="E79" s="218">
        <v>15</v>
      </c>
      <c r="F79" s="1220">
        <v>15</v>
      </c>
      <c r="G79" s="165">
        <v>8</v>
      </c>
      <c r="H79" s="335">
        <f t="shared" si="9"/>
        <v>53.333333333333336</v>
      </c>
      <c r="I79" s="336">
        <f t="shared" si="10"/>
        <v>53.333333333333336</v>
      </c>
    </row>
    <row r="80" spans="1:9" ht="14.1" customHeight="1" x14ac:dyDescent="0.2">
      <c r="A80" s="955"/>
      <c r="B80" s="978"/>
      <c r="C80" s="731" t="s">
        <v>130</v>
      </c>
      <c r="D80" s="736" t="s">
        <v>131</v>
      </c>
      <c r="E80" s="218">
        <v>300</v>
      </c>
      <c r="F80" s="1220">
        <v>300</v>
      </c>
      <c r="G80" s="165">
        <v>107</v>
      </c>
      <c r="H80" s="335">
        <f t="shared" si="9"/>
        <v>35.666666666666671</v>
      </c>
      <c r="I80" s="336">
        <f t="shared" si="10"/>
        <v>35.666666666666671</v>
      </c>
    </row>
    <row r="81" spans="1:9" ht="14.1" customHeight="1" x14ac:dyDescent="0.2">
      <c r="A81" s="955"/>
      <c r="B81" s="978"/>
      <c r="C81" s="731" t="s">
        <v>512</v>
      </c>
      <c r="D81" s="736" t="s">
        <v>131</v>
      </c>
      <c r="E81" s="218">
        <v>0</v>
      </c>
      <c r="F81" s="1220">
        <v>10</v>
      </c>
      <c r="G81" s="165">
        <v>2</v>
      </c>
      <c r="H81" s="335">
        <v>0</v>
      </c>
      <c r="I81" s="336">
        <f t="shared" si="10"/>
        <v>20</v>
      </c>
    </row>
    <row r="82" spans="1:9" ht="14.1" customHeight="1" x14ac:dyDescent="0.2">
      <c r="A82" s="955"/>
      <c r="B82" s="978"/>
      <c r="C82" s="731" t="s">
        <v>130</v>
      </c>
      <c r="D82" s="736" t="s">
        <v>172</v>
      </c>
      <c r="E82" s="218">
        <v>550</v>
      </c>
      <c r="F82" s="1220">
        <v>950</v>
      </c>
      <c r="G82" s="165">
        <v>773</v>
      </c>
      <c r="H82" s="335">
        <f t="shared" si="9"/>
        <v>140.54545454545456</v>
      </c>
      <c r="I82" s="336">
        <f t="shared" si="10"/>
        <v>81.368421052631575</v>
      </c>
    </row>
    <row r="83" spans="1:9" ht="14.1" customHeight="1" x14ac:dyDescent="0.2">
      <c r="A83" s="955"/>
      <c r="B83" s="978"/>
      <c r="C83" s="220" t="s">
        <v>504</v>
      </c>
      <c r="D83" s="736" t="s">
        <v>172</v>
      </c>
      <c r="E83" s="218">
        <v>0</v>
      </c>
      <c r="F83" s="1220">
        <v>100</v>
      </c>
      <c r="G83" s="165">
        <v>115</v>
      </c>
      <c r="H83" s="335">
        <v>0</v>
      </c>
      <c r="I83" s="336">
        <f t="shared" si="10"/>
        <v>114.99999999999999</v>
      </c>
    </row>
    <row r="84" spans="1:9" ht="14.1" customHeight="1" x14ac:dyDescent="0.2">
      <c r="A84" s="955"/>
      <c r="B84" s="978"/>
      <c r="C84" s="220" t="s">
        <v>512</v>
      </c>
      <c r="D84" s="736" t="s">
        <v>172</v>
      </c>
      <c r="E84" s="218">
        <v>0</v>
      </c>
      <c r="F84" s="1220">
        <v>25</v>
      </c>
      <c r="G84" s="165">
        <v>0</v>
      </c>
      <c r="H84" s="335">
        <v>0</v>
      </c>
      <c r="I84" s="336">
        <f t="shared" si="10"/>
        <v>0</v>
      </c>
    </row>
    <row r="85" spans="1:9" ht="14.1" customHeight="1" x14ac:dyDescent="0.2">
      <c r="A85" s="955"/>
      <c r="B85" s="978"/>
      <c r="C85" s="731"/>
      <c r="D85" s="736" t="s">
        <v>173</v>
      </c>
      <c r="E85" s="218">
        <v>4000</v>
      </c>
      <c r="F85" s="1220">
        <v>3260</v>
      </c>
      <c r="G85" s="165">
        <v>2013</v>
      </c>
      <c r="H85" s="335">
        <f t="shared" si="9"/>
        <v>50.324999999999996</v>
      </c>
      <c r="I85" s="336">
        <f t="shared" si="10"/>
        <v>61.74846625766871</v>
      </c>
    </row>
    <row r="86" spans="1:9" ht="14.1" customHeight="1" x14ac:dyDescent="0.2">
      <c r="A86" s="955"/>
      <c r="B86" s="978"/>
      <c r="C86" s="220" t="s">
        <v>504</v>
      </c>
      <c r="D86" s="736" t="s">
        <v>173</v>
      </c>
      <c r="E86" s="218">
        <v>0</v>
      </c>
      <c r="F86" s="1220">
        <v>250</v>
      </c>
      <c r="G86" s="165">
        <v>228</v>
      </c>
      <c r="H86" s="335">
        <v>0</v>
      </c>
      <c r="I86" s="336">
        <f t="shared" si="10"/>
        <v>91.2</v>
      </c>
    </row>
    <row r="87" spans="1:9" ht="14.1" customHeight="1" x14ac:dyDescent="0.2">
      <c r="A87" s="955"/>
      <c r="B87" s="978"/>
      <c r="C87" s="220" t="s">
        <v>512</v>
      </c>
      <c r="D87" s="736" t="s">
        <v>173</v>
      </c>
      <c r="E87" s="218">
        <v>0</v>
      </c>
      <c r="F87" s="1220">
        <v>80.8</v>
      </c>
      <c r="G87" s="165">
        <v>112</v>
      </c>
      <c r="H87" s="335">
        <v>0</v>
      </c>
      <c r="I87" s="336">
        <f t="shared" si="10"/>
        <v>138.61386138613864</v>
      </c>
    </row>
    <row r="88" spans="1:9" ht="14.1" customHeight="1" x14ac:dyDescent="0.2">
      <c r="A88" s="955"/>
      <c r="B88" s="978"/>
      <c r="C88" s="731"/>
      <c r="D88" s="736" t="s">
        <v>206</v>
      </c>
      <c r="E88" s="218">
        <v>1</v>
      </c>
      <c r="F88" s="1220">
        <v>1</v>
      </c>
      <c r="G88" s="165">
        <v>0</v>
      </c>
      <c r="H88" s="335">
        <f t="shared" si="9"/>
        <v>0</v>
      </c>
      <c r="I88" s="336">
        <f t="shared" si="10"/>
        <v>0</v>
      </c>
    </row>
    <row r="89" spans="1:9" ht="14.1" customHeight="1" x14ac:dyDescent="0.2">
      <c r="A89" s="955"/>
      <c r="B89" s="978"/>
      <c r="C89" s="731"/>
      <c r="D89" s="736" t="s">
        <v>207</v>
      </c>
      <c r="E89" s="218">
        <v>700</v>
      </c>
      <c r="F89" s="1220">
        <v>1040</v>
      </c>
      <c r="G89" s="165">
        <v>942</v>
      </c>
      <c r="H89" s="335">
        <f t="shared" si="9"/>
        <v>134.57142857142856</v>
      </c>
      <c r="I89" s="336">
        <f t="shared" si="10"/>
        <v>90.57692307692308</v>
      </c>
    </row>
    <row r="90" spans="1:9" ht="14.1" customHeight="1" x14ac:dyDescent="0.2">
      <c r="A90" s="955"/>
      <c r="B90" s="978"/>
      <c r="C90" s="220" t="s">
        <v>504</v>
      </c>
      <c r="D90" s="736" t="s">
        <v>207</v>
      </c>
      <c r="E90" s="218">
        <v>0</v>
      </c>
      <c r="F90" s="1220">
        <v>49</v>
      </c>
      <c r="G90" s="165">
        <v>17</v>
      </c>
      <c r="H90" s="335">
        <v>0</v>
      </c>
      <c r="I90" s="336">
        <f t="shared" si="10"/>
        <v>34.693877551020407</v>
      </c>
    </row>
    <row r="91" spans="1:9" ht="14.1" customHeight="1" x14ac:dyDescent="0.2">
      <c r="A91" s="955"/>
      <c r="B91" s="978"/>
      <c r="C91" s="220" t="s">
        <v>512</v>
      </c>
      <c r="D91" s="736" t="s">
        <v>207</v>
      </c>
      <c r="E91" s="218">
        <v>0</v>
      </c>
      <c r="F91" s="1220">
        <v>20</v>
      </c>
      <c r="G91" s="165">
        <v>9</v>
      </c>
      <c r="H91" s="335">
        <v>0</v>
      </c>
      <c r="I91" s="336">
        <f t="shared" si="10"/>
        <v>45</v>
      </c>
    </row>
    <row r="92" spans="1:9" ht="14.1" customHeight="1" x14ac:dyDescent="0.2">
      <c r="A92" s="955"/>
      <c r="B92" s="978"/>
      <c r="C92" s="731"/>
      <c r="D92" s="736" t="s">
        <v>524</v>
      </c>
      <c r="E92" s="218">
        <v>450</v>
      </c>
      <c r="F92" s="1220">
        <v>450</v>
      </c>
      <c r="G92" s="165">
        <v>339</v>
      </c>
      <c r="H92" s="335">
        <f t="shared" si="9"/>
        <v>75.333333333333329</v>
      </c>
      <c r="I92" s="336">
        <f t="shared" si="10"/>
        <v>75.333333333333329</v>
      </c>
    </row>
    <row r="93" spans="1:9" ht="14.1" customHeight="1" x14ac:dyDescent="0.2">
      <c r="A93" s="955"/>
      <c r="B93" s="978"/>
      <c r="C93" s="731"/>
      <c r="D93" s="736" t="s">
        <v>208</v>
      </c>
      <c r="E93" s="218">
        <v>3000</v>
      </c>
      <c r="F93" s="1220">
        <v>3000</v>
      </c>
      <c r="G93" s="165">
        <v>2208</v>
      </c>
      <c r="H93" s="335">
        <f t="shared" si="9"/>
        <v>73.599999999999994</v>
      </c>
      <c r="I93" s="336">
        <f t="shared" si="10"/>
        <v>73.599999999999994</v>
      </c>
    </row>
    <row r="94" spans="1:9" ht="14.1" customHeight="1" x14ac:dyDescent="0.2">
      <c r="A94" s="955"/>
      <c r="B94" s="978"/>
      <c r="C94" s="731"/>
      <c r="D94" s="736" t="s">
        <v>178</v>
      </c>
      <c r="E94" s="218">
        <v>4600</v>
      </c>
      <c r="F94" s="1220">
        <v>4600</v>
      </c>
      <c r="G94" s="165">
        <v>3233</v>
      </c>
      <c r="H94" s="335">
        <f t="shared" si="9"/>
        <v>70.282608695652172</v>
      </c>
      <c r="I94" s="336">
        <f t="shared" si="10"/>
        <v>70.282608695652172</v>
      </c>
    </row>
    <row r="95" spans="1:9" ht="14.1" customHeight="1" x14ac:dyDescent="0.2">
      <c r="A95" s="955"/>
      <c r="B95" s="978"/>
      <c r="C95" s="220" t="s">
        <v>504</v>
      </c>
      <c r="D95" s="736" t="s">
        <v>178</v>
      </c>
      <c r="E95" s="218">
        <v>0</v>
      </c>
      <c r="F95" s="1220">
        <v>250</v>
      </c>
      <c r="G95" s="165">
        <v>267</v>
      </c>
      <c r="H95" s="335">
        <v>0</v>
      </c>
      <c r="I95" s="336">
        <f t="shared" si="10"/>
        <v>106.80000000000001</v>
      </c>
    </row>
    <row r="96" spans="1:9" ht="14.1" customHeight="1" x14ac:dyDescent="0.2">
      <c r="A96" s="955"/>
      <c r="B96" s="978"/>
      <c r="C96" s="220" t="s">
        <v>512</v>
      </c>
      <c r="D96" s="736" t="s">
        <v>178</v>
      </c>
      <c r="E96" s="218">
        <v>0</v>
      </c>
      <c r="F96" s="1220">
        <v>97</v>
      </c>
      <c r="G96" s="165">
        <v>151</v>
      </c>
      <c r="H96" s="335">
        <v>0</v>
      </c>
      <c r="I96" s="336">
        <f t="shared" si="10"/>
        <v>155.67010309278351</v>
      </c>
    </row>
    <row r="97" spans="1:9" ht="14.1" customHeight="1" x14ac:dyDescent="0.2">
      <c r="A97" s="955"/>
      <c r="B97" s="978"/>
      <c r="C97" s="731"/>
      <c r="D97" s="736" t="s">
        <v>209</v>
      </c>
      <c r="E97" s="218">
        <v>400</v>
      </c>
      <c r="F97" s="1220">
        <v>400</v>
      </c>
      <c r="G97" s="165">
        <v>274</v>
      </c>
      <c r="H97" s="335">
        <f t="shared" si="9"/>
        <v>68.5</v>
      </c>
      <c r="I97" s="336">
        <f t="shared" si="10"/>
        <v>68.5</v>
      </c>
    </row>
    <row r="98" spans="1:9" ht="14.1" customHeight="1" x14ac:dyDescent="0.2">
      <c r="A98" s="955"/>
      <c r="B98" s="978"/>
      <c r="C98" s="220" t="s">
        <v>504</v>
      </c>
      <c r="D98" s="736" t="s">
        <v>209</v>
      </c>
      <c r="E98" s="218">
        <v>0</v>
      </c>
      <c r="F98" s="1220">
        <v>60</v>
      </c>
      <c r="G98" s="165">
        <v>59</v>
      </c>
      <c r="H98" s="335">
        <v>0</v>
      </c>
      <c r="I98" s="336">
        <f t="shared" si="10"/>
        <v>98.333333333333329</v>
      </c>
    </row>
    <row r="99" spans="1:9" ht="14.1" customHeight="1" x14ac:dyDescent="0.2">
      <c r="A99" s="955"/>
      <c r="B99" s="978"/>
      <c r="C99" s="731"/>
      <c r="D99" s="740" t="s">
        <v>210</v>
      </c>
      <c r="E99" s="218">
        <v>1800</v>
      </c>
      <c r="F99" s="1220">
        <v>1800</v>
      </c>
      <c r="G99" s="165">
        <v>1724</v>
      </c>
      <c r="H99" s="335">
        <f t="shared" si="9"/>
        <v>95.777777777777771</v>
      </c>
      <c r="I99" s="336">
        <f t="shared" si="10"/>
        <v>95.777777777777771</v>
      </c>
    </row>
    <row r="100" spans="1:9" ht="14.1" customHeight="1" x14ac:dyDescent="0.2">
      <c r="A100" s="955"/>
      <c r="B100" s="978"/>
      <c r="C100" s="220" t="s">
        <v>504</v>
      </c>
      <c r="D100" s="740" t="s">
        <v>210</v>
      </c>
      <c r="E100" s="218">
        <v>0</v>
      </c>
      <c r="F100" s="1220">
        <v>40</v>
      </c>
      <c r="G100" s="165">
        <v>40</v>
      </c>
      <c r="H100" s="335">
        <v>0</v>
      </c>
      <c r="I100" s="336">
        <f t="shared" si="10"/>
        <v>100</v>
      </c>
    </row>
    <row r="101" spans="1:9" x14ac:dyDescent="0.2">
      <c r="A101" s="955"/>
      <c r="B101" s="978"/>
      <c r="C101" s="220" t="s">
        <v>512</v>
      </c>
      <c r="D101" s="740" t="s">
        <v>210</v>
      </c>
      <c r="E101" s="218">
        <v>0</v>
      </c>
      <c r="F101" s="1220">
        <v>5</v>
      </c>
      <c r="G101" s="165">
        <v>8</v>
      </c>
      <c r="H101" s="335">
        <v>0</v>
      </c>
      <c r="I101" s="336">
        <f t="shared" si="10"/>
        <v>160</v>
      </c>
    </row>
    <row r="102" spans="1:9" ht="15" thickBot="1" x14ac:dyDescent="0.25">
      <c r="A102" s="964"/>
      <c r="B102" s="979"/>
      <c r="C102" s="745"/>
      <c r="D102" s="965" t="s">
        <v>211</v>
      </c>
      <c r="E102" s="980">
        <v>1500</v>
      </c>
      <c r="F102" s="1221">
        <v>1500</v>
      </c>
      <c r="G102" s="1222">
        <v>843</v>
      </c>
      <c r="H102" s="449">
        <f t="shared" si="9"/>
        <v>56.2</v>
      </c>
      <c r="I102" s="450">
        <f t="shared" si="10"/>
        <v>56.2</v>
      </c>
    </row>
    <row r="103" spans="1:9" x14ac:dyDescent="0.2">
      <c r="A103" s="966"/>
      <c r="B103" s="751"/>
      <c r="C103" s="749"/>
      <c r="D103" s="1032"/>
      <c r="E103" s="1033"/>
      <c r="F103" s="1034"/>
      <c r="G103" s="211"/>
      <c r="H103" s="750"/>
      <c r="I103" s="750"/>
    </row>
    <row r="104" spans="1:9" x14ac:dyDescent="0.2">
      <c r="A104" s="966"/>
      <c r="B104" s="751"/>
      <c r="C104" s="749"/>
      <c r="D104" s="1032"/>
      <c r="E104" s="1033"/>
      <c r="F104" s="1034"/>
      <c r="G104" s="211"/>
      <c r="H104" s="750"/>
      <c r="I104" s="750"/>
    </row>
    <row r="105" spans="1:9" x14ac:dyDescent="0.2">
      <c r="A105" s="966"/>
      <c r="B105" s="751"/>
      <c r="C105" s="749"/>
      <c r="D105" s="1032"/>
      <c r="E105" s="1033"/>
      <c r="F105" s="1034"/>
      <c r="G105" s="211"/>
      <c r="H105" s="750"/>
      <c r="I105" s="750"/>
    </row>
    <row r="106" spans="1:9" x14ac:dyDescent="0.2">
      <c r="A106" s="966"/>
      <c r="B106" s="751"/>
      <c r="C106" s="749"/>
      <c r="D106" s="1032"/>
      <c r="E106" s="1033"/>
      <c r="F106" s="1034"/>
      <c r="G106" s="211"/>
      <c r="H106" s="750"/>
      <c r="I106" s="750"/>
    </row>
    <row r="107" spans="1:9" x14ac:dyDescent="0.2">
      <c r="A107" s="966"/>
      <c r="B107" s="751"/>
      <c r="C107" s="749"/>
      <c r="D107" s="1032"/>
      <c r="E107" s="1033"/>
      <c r="F107" s="1034"/>
      <c r="G107" s="211"/>
      <c r="H107" s="750"/>
      <c r="I107" s="750"/>
    </row>
    <row r="108" spans="1:9" x14ac:dyDescent="0.2">
      <c r="A108" s="966"/>
      <c r="B108" s="751"/>
      <c r="C108" s="749"/>
      <c r="D108" s="1032"/>
      <c r="E108" s="1033"/>
      <c r="F108" s="1034"/>
      <c r="G108" s="211"/>
      <c r="H108" s="750"/>
      <c r="I108" s="750"/>
    </row>
    <row r="109" spans="1:9" x14ac:dyDescent="0.2">
      <c r="A109" s="966"/>
      <c r="B109" s="751"/>
      <c r="C109" s="749"/>
      <c r="D109" s="1032"/>
      <c r="E109" s="1033"/>
      <c r="F109" s="1034"/>
      <c r="G109" s="211"/>
      <c r="H109" s="750"/>
      <c r="I109" s="750"/>
    </row>
    <row r="110" spans="1:9" x14ac:dyDescent="0.2">
      <c r="A110" s="966"/>
      <c r="B110" s="751"/>
      <c r="C110" s="749"/>
      <c r="D110" s="1032"/>
      <c r="E110" s="1033"/>
      <c r="F110" s="1034"/>
      <c r="G110" s="211"/>
      <c r="H110" s="750"/>
      <c r="I110" s="750"/>
    </row>
    <row r="111" spans="1:9" x14ac:dyDescent="0.2">
      <c r="A111" s="966"/>
      <c r="B111" s="751"/>
      <c r="C111" s="749"/>
      <c r="D111" s="1032"/>
      <c r="E111" s="1033"/>
      <c r="F111" s="1034"/>
      <c r="G111" s="211"/>
      <c r="H111" s="750"/>
      <c r="I111" s="750"/>
    </row>
    <row r="112" spans="1:9" x14ac:dyDescent="0.2">
      <c r="A112" s="966"/>
      <c r="B112" s="751"/>
      <c r="C112" s="749"/>
      <c r="D112" s="967"/>
      <c r="E112" s="968"/>
      <c r="F112" s="969"/>
      <c r="G112" s="306"/>
      <c r="H112" s="750"/>
      <c r="I112" s="750"/>
    </row>
    <row r="113" spans="1:9" ht="15" thickBot="1" x14ac:dyDescent="0.25">
      <c r="A113" s="966"/>
      <c r="B113" s="751"/>
      <c r="C113" s="749"/>
      <c r="D113" s="967"/>
      <c r="E113" s="968"/>
      <c r="F113" s="969"/>
      <c r="G113" s="306"/>
      <c r="H113" s="750"/>
      <c r="I113" s="750" t="s">
        <v>740</v>
      </c>
    </row>
    <row r="114" spans="1:9" x14ac:dyDescent="0.2">
      <c r="A114" s="24" t="s">
        <v>1</v>
      </c>
      <c r="B114" s="16" t="s">
        <v>2</v>
      </c>
      <c r="C114" s="379"/>
      <c r="D114" s="949"/>
      <c r="E114" s="25" t="s">
        <v>3</v>
      </c>
      <c r="F114" s="149" t="s">
        <v>4</v>
      </c>
      <c r="G114" s="16" t="s">
        <v>5</v>
      </c>
      <c r="H114" s="492" t="s">
        <v>47</v>
      </c>
      <c r="I114" s="785" t="s">
        <v>47</v>
      </c>
    </row>
    <row r="115" spans="1:9" x14ac:dyDescent="0.2">
      <c r="A115" s="26" t="s">
        <v>6</v>
      </c>
      <c r="B115" s="18" t="s">
        <v>7</v>
      </c>
      <c r="C115" s="384" t="s">
        <v>622</v>
      </c>
      <c r="D115" s="19" t="s">
        <v>8</v>
      </c>
      <c r="E115" s="27" t="s">
        <v>9</v>
      </c>
      <c r="F115" s="154" t="s">
        <v>10</v>
      </c>
      <c r="G115" s="18" t="s">
        <v>702</v>
      </c>
      <c r="H115" s="602" t="s">
        <v>48</v>
      </c>
      <c r="I115" s="788" t="s">
        <v>48</v>
      </c>
    </row>
    <row r="116" spans="1:9" ht="15" thickBot="1" x14ac:dyDescent="0.25">
      <c r="A116" s="28" t="s">
        <v>13</v>
      </c>
      <c r="B116" s="21" t="s">
        <v>14</v>
      </c>
      <c r="C116" s="389"/>
      <c r="D116" s="950"/>
      <c r="E116" s="29" t="s">
        <v>275</v>
      </c>
      <c r="F116" s="159" t="s">
        <v>275</v>
      </c>
      <c r="G116" s="18" t="s">
        <v>626</v>
      </c>
      <c r="H116" s="502" t="s">
        <v>11</v>
      </c>
      <c r="I116" s="793" t="s">
        <v>12</v>
      </c>
    </row>
    <row r="117" spans="1:9" ht="15.75" x14ac:dyDescent="0.25">
      <c r="A117" s="951" t="s">
        <v>15</v>
      </c>
      <c r="B117" s="69"/>
      <c r="C117" s="32"/>
      <c r="D117" s="952"/>
      <c r="E117" s="297"/>
      <c r="F117" s="1217"/>
      <c r="G117" s="1217"/>
      <c r="H117" s="298"/>
      <c r="I117" s="299"/>
    </row>
    <row r="118" spans="1:9" ht="15" x14ac:dyDescent="0.2">
      <c r="A118" s="872" t="s">
        <v>233</v>
      </c>
      <c r="B118" s="975"/>
      <c r="C118" s="976" t="s">
        <v>237</v>
      </c>
      <c r="D118" s="981"/>
      <c r="E118" s="6"/>
      <c r="F118" s="220"/>
      <c r="G118" s="226"/>
      <c r="H118" s="6"/>
      <c r="I118" s="307"/>
    </row>
    <row r="119" spans="1:9" x14ac:dyDescent="0.2">
      <c r="A119" s="955"/>
      <c r="B119" s="978"/>
      <c r="C119" s="220" t="s">
        <v>504</v>
      </c>
      <c r="D119" s="736" t="s">
        <v>211</v>
      </c>
      <c r="E119" s="218">
        <v>0</v>
      </c>
      <c r="F119" s="1220">
        <v>45</v>
      </c>
      <c r="G119" s="165">
        <v>66</v>
      </c>
      <c r="H119" s="335">
        <v>0</v>
      </c>
      <c r="I119" s="336">
        <f t="shared" si="10"/>
        <v>146.66666666666666</v>
      </c>
    </row>
    <row r="120" spans="1:9" x14ac:dyDescent="0.2">
      <c r="A120" s="955"/>
      <c r="B120" s="978"/>
      <c r="C120" s="220" t="s">
        <v>512</v>
      </c>
      <c r="D120" s="736" t="s">
        <v>211</v>
      </c>
      <c r="E120" s="218">
        <v>0</v>
      </c>
      <c r="F120" s="1220">
        <v>85</v>
      </c>
      <c r="G120" s="165">
        <v>32</v>
      </c>
      <c r="H120" s="335">
        <v>0</v>
      </c>
      <c r="I120" s="336">
        <f t="shared" si="10"/>
        <v>37.647058823529413</v>
      </c>
    </row>
    <row r="121" spans="1:9" x14ac:dyDescent="0.2">
      <c r="A121" s="955"/>
      <c r="B121" s="978"/>
      <c r="C121" s="731"/>
      <c r="D121" s="736" t="s">
        <v>123</v>
      </c>
      <c r="E121" s="218">
        <v>220</v>
      </c>
      <c r="F121" s="1220">
        <v>340</v>
      </c>
      <c r="G121" s="165">
        <v>265</v>
      </c>
      <c r="H121" s="335">
        <f t="shared" si="9"/>
        <v>120.45454545454545</v>
      </c>
      <c r="I121" s="336">
        <f t="shared" si="10"/>
        <v>77.941176470588232</v>
      </c>
    </row>
    <row r="122" spans="1:9" x14ac:dyDescent="0.2">
      <c r="A122" s="955"/>
      <c r="B122" s="978"/>
      <c r="C122" s="220" t="s">
        <v>504</v>
      </c>
      <c r="D122" s="736" t="s">
        <v>123</v>
      </c>
      <c r="E122" s="218">
        <v>0</v>
      </c>
      <c r="F122" s="1220">
        <v>6</v>
      </c>
      <c r="G122" s="165">
        <v>9</v>
      </c>
      <c r="H122" s="335">
        <v>0</v>
      </c>
      <c r="I122" s="336">
        <f t="shared" si="10"/>
        <v>150</v>
      </c>
    </row>
    <row r="123" spans="1:9" x14ac:dyDescent="0.2">
      <c r="A123" s="955"/>
      <c r="B123" s="978"/>
      <c r="C123" s="226"/>
      <c r="D123" s="740" t="s">
        <v>174</v>
      </c>
      <c r="E123" s="218">
        <v>1</v>
      </c>
      <c r="F123" s="1220">
        <v>101</v>
      </c>
      <c r="G123" s="165">
        <v>86</v>
      </c>
      <c r="H123" s="335">
        <f t="shared" si="9"/>
        <v>8600</v>
      </c>
      <c r="I123" s="336">
        <f t="shared" si="10"/>
        <v>85.148514851485146</v>
      </c>
    </row>
    <row r="124" spans="1:9" x14ac:dyDescent="0.2">
      <c r="A124" s="955"/>
      <c r="B124" s="978"/>
      <c r="C124" s="220"/>
      <c r="D124" s="736" t="s">
        <v>137</v>
      </c>
      <c r="E124" s="218">
        <v>1000</v>
      </c>
      <c r="F124" s="1220">
        <v>1100</v>
      </c>
      <c r="G124" s="165">
        <v>1069</v>
      </c>
      <c r="H124" s="335">
        <f t="shared" si="9"/>
        <v>106.89999999999999</v>
      </c>
      <c r="I124" s="336">
        <f t="shared" si="10"/>
        <v>97.181818181818187</v>
      </c>
    </row>
    <row r="125" spans="1:9" x14ac:dyDescent="0.2">
      <c r="A125" s="955"/>
      <c r="B125" s="970" t="s">
        <v>525</v>
      </c>
      <c r="C125" s="220"/>
      <c r="D125" s="736" t="s">
        <v>137</v>
      </c>
      <c r="E125" s="218">
        <v>0</v>
      </c>
      <c r="F125" s="1220">
        <v>150</v>
      </c>
      <c r="G125" s="165">
        <v>115</v>
      </c>
      <c r="H125" s="335">
        <v>0</v>
      </c>
      <c r="I125" s="336">
        <f t="shared" si="10"/>
        <v>76.666666666666671</v>
      </c>
    </row>
    <row r="126" spans="1:9" x14ac:dyDescent="0.2">
      <c r="A126" s="955"/>
      <c r="B126" s="978"/>
      <c r="C126" s="220"/>
      <c r="D126" s="736" t="s">
        <v>120</v>
      </c>
      <c r="E126" s="218">
        <v>16201</v>
      </c>
      <c r="F126" s="1220">
        <v>15151</v>
      </c>
      <c r="G126" s="165">
        <v>13970</v>
      </c>
      <c r="H126" s="335">
        <f t="shared" si="9"/>
        <v>86.229245108326651</v>
      </c>
      <c r="I126" s="336">
        <f t="shared" si="10"/>
        <v>92.205134974589129</v>
      </c>
    </row>
    <row r="127" spans="1:9" x14ac:dyDescent="0.2">
      <c r="A127" s="955"/>
      <c r="B127" s="978"/>
      <c r="C127" s="220" t="s">
        <v>191</v>
      </c>
      <c r="D127" s="736" t="s">
        <v>120</v>
      </c>
      <c r="E127" s="218">
        <v>2300</v>
      </c>
      <c r="F127" s="1220">
        <v>2300</v>
      </c>
      <c r="G127" s="165">
        <v>2254</v>
      </c>
      <c r="H127" s="335">
        <f t="shared" si="9"/>
        <v>98</v>
      </c>
      <c r="I127" s="336">
        <f t="shared" si="10"/>
        <v>98</v>
      </c>
    </row>
    <row r="128" spans="1:9" x14ac:dyDescent="0.2">
      <c r="A128" s="955"/>
      <c r="B128" s="978"/>
      <c r="C128" s="220" t="s">
        <v>504</v>
      </c>
      <c r="D128" s="736" t="s">
        <v>120</v>
      </c>
      <c r="E128" s="218">
        <v>0</v>
      </c>
      <c r="F128" s="1220">
        <v>10</v>
      </c>
      <c r="G128" s="165">
        <v>0</v>
      </c>
      <c r="H128" s="335">
        <v>0</v>
      </c>
      <c r="I128" s="336">
        <f t="shared" si="10"/>
        <v>0</v>
      </c>
    </row>
    <row r="129" spans="1:9" x14ac:dyDescent="0.2">
      <c r="A129" s="955"/>
      <c r="B129" s="978"/>
      <c r="C129" s="220" t="s">
        <v>512</v>
      </c>
      <c r="D129" s="736" t="s">
        <v>120</v>
      </c>
      <c r="E129" s="218">
        <v>0</v>
      </c>
      <c r="F129" s="1220">
        <v>20</v>
      </c>
      <c r="G129" s="165">
        <v>0</v>
      </c>
      <c r="H129" s="335">
        <v>0</v>
      </c>
      <c r="I129" s="336">
        <f t="shared" si="10"/>
        <v>0</v>
      </c>
    </row>
    <row r="130" spans="1:9" x14ac:dyDescent="0.2">
      <c r="A130" s="955"/>
      <c r="B130" s="978"/>
      <c r="C130" s="220"/>
      <c r="D130" s="736" t="s">
        <v>175</v>
      </c>
      <c r="E130" s="218">
        <v>8500</v>
      </c>
      <c r="F130" s="1220">
        <v>8420</v>
      </c>
      <c r="G130" s="165">
        <v>7331</v>
      </c>
      <c r="H130" s="335">
        <f t="shared" si="9"/>
        <v>86.247058823529414</v>
      </c>
      <c r="I130" s="336">
        <f t="shared" si="10"/>
        <v>87.066508313539188</v>
      </c>
    </row>
    <row r="131" spans="1:9" x14ac:dyDescent="0.2">
      <c r="A131" s="955"/>
      <c r="B131" s="978"/>
      <c r="C131" s="220"/>
      <c r="D131" s="736" t="s">
        <v>212</v>
      </c>
      <c r="E131" s="218">
        <v>150</v>
      </c>
      <c r="F131" s="1220">
        <v>150</v>
      </c>
      <c r="G131" s="165">
        <v>69</v>
      </c>
      <c r="H131" s="335">
        <f t="shared" si="9"/>
        <v>46</v>
      </c>
      <c r="I131" s="336">
        <f t="shared" si="10"/>
        <v>46</v>
      </c>
    </row>
    <row r="132" spans="1:9" x14ac:dyDescent="0.2">
      <c r="A132" s="955"/>
      <c r="B132" s="978"/>
      <c r="C132" s="220" t="s">
        <v>512</v>
      </c>
      <c r="D132" s="736" t="s">
        <v>212</v>
      </c>
      <c r="E132" s="218">
        <v>0</v>
      </c>
      <c r="F132" s="1220">
        <v>10</v>
      </c>
      <c r="G132" s="165">
        <v>4</v>
      </c>
      <c r="H132" s="335">
        <v>0</v>
      </c>
      <c r="I132" s="336">
        <f t="shared" si="10"/>
        <v>40</v>
      </c>
    </row>
    <row r="133" spans="1:9" x14ac:dyDescent="0.2">
      <c r="A133" s="955"/>
      <c r="B133" s="978"/>
      <c r="C133" s="220"/>
      <c r="D133" s="736" t="s">
        <v>213</v>
      </c>
      <c r="E133" s="218">
        <v>250</v>
      </c>
      <c r="F133" s="1220">
        <v>250</v>
      </c>
      <c r="G133" s="165">
        <v>235</v>
      </c>
      <c r="H133" s="335">
        <f t="shared" si="9"/>
        <v>94</v>
      </c>
      <c r="I133" s="336">
        <f t="shared" si="10"/>
        <v>94</v>
      </c>
    </row>
    <row r="134" spans="1:9" x14ac:dyDescent="0.2">
      <c r="A134" s="955"/>
      <c r="B134" s="978"/>
      <c r="C134" s="220"/>
      <c r="D134" s="736" t="s">
        <v>214</v>
      </c>
      <c r="E134" s="218">
        <v>5</v>
      </c>
      <c r="F134" s="1220">
        <v>5</v>
      </c>
      <c r="G134" s="165">
        <v>1</v>
      </c>
      <c r="H134" s="335">
        <f t="shared" si="9"/>
        <v>20</v>
      </c>
      <c r="I134" s="336">
        <f t="shared" si="10"/>
        <v>20</v>
      </c>
    </row>
    <row r="135" spans="1:9" x14ac:dyDescent="0.2">
      <c r="A135" s="955"/>
      <c r="B135" s="978"/>
      <c r="C135" s="220" t="s">
        <v>215</v>
      </c>
      <c r="D135" s="736" t="s">
        <v>216</v>
      </c>
      <c r="E135" s="218">
        <v>30</v>
      </c>
      <c r="F135" s="1220">
        <v>30</v>
      </c>
      <c r="G135" s="165">
        <v>0</v>
      </c>
      <c r="H135" s="335">
        <f t="shared" si="9"/>
        <v>0</v>
      </c>
      <c r="I135" s="336">
        <v>0</v>
      </c>
    </row>
    <row r="136" spans="1:9" x14ac:dyDescent="0.2">
      <c r="A136" s="955"/>
      <c r="B136" s="978"/>
      <c r="C136" s="220"/>
      <c r="D136" s="736" t="s">
        <v>132</v>
      </c>
      <c r="E136" s="218">
        <v>2</v>
      </c>
      <c r="F136" s="1220">
        <v>2</v>
      </c>
      <c r="G136" s="165">
        <v>1</v>
      </c>
      <c r="H136" s="335">
        <f t="shared" si="9"/>
        <v>50</v>
      </c>
      <c r="I136" s="336">
        <f t="shared" si="10"/>
        <v>50</v>
      </c>
    </row>
    <row r="137" spans="1:9" x14ac:dyDescent="0.2">
      <c r="A137" s="955"/>
      <c r="B137" s="978"/>
      <c r="C137" s="220"/>
      <c r="D137" s="982" t="s">
        <v>217</v>
      </c>
      <c r="E137" s="218">
        <v>20</v>
      </c>
      <c r="F137" s="1220">
        <v>20</v>
      </c>
      <c r="G137" s="165">
        <v>1</v>
      </c>
      <c r="H137" s="335">
        <f t="shared" si="9"/>
        <v>5</v>
      </c>
      <c r="I137" s="336">
        <f t="shared" si="10"/>
        <v>5</v>
      </c>
    </row>
    <row r="138" spans="1:9" ht="14.25" customHeight="1" x14ac:dyDescent="0.2">
      <c r="A138" s="956"/>
      <c r="B138" s="958"/>
      <c r="C138" s="878"/>
      <c r="D138" s="982" t="s">
        <v>218</v>
      </c>
      <c r="E138" s="218">
        <v>100</v>
      </c>
      <c r="F138" s="1220">
        <v>100</v>
      </c>
      <c r="G138" s="165">
        <v>20</v>
      </c>
      <c r="H138" s="335">
        <f t="shared" si="9"/>
        <v>20</v>
      </c>
      <c r="I138" s="336">
        <f t="shared" si="10"/>
        <v>20</v>
      </c>
    </row>
    <row r="139" spans="1:9" ht="14.25" customHeight="1" thickBot="1" x14ac:dyDescent="0.25">
      <c r="A139" s="884"/>
      <c r="B139" s="878"/>
      <c r="C139" s="878"/>
      <c r="D139" s="965" t="s">
        <v>701</v>
      </c>
      <c r="E139" s="890">
        <v>1</v>
      </c>
      <c r="F139" s="1223">
        <v>1</v>
      </c>
      <c r="G139" s="1224">
        <v>0</v>
      </c>
      <c r="H139" s="361">
        <f t="shared" si="9"/>
        <v>0</v>
      </c>
      <c r="I139" s="362">
        <f t="shared" si="10"/>
        <v>0</v>
      </c>
    </row>
    <row r="140" spans="1:9" ht="20.25" customHeight="1" thickBot="1" x14ac:dyDescent="0.3">
      <c r="A140" s="1349" t="s">
        <v>24</v>
      </c>
      <c r="B140" s="1350"/>
      <c r="C140" s="1351"/>
      <c r="D140" s="983"/>
      <c r="E140" s="223">
        <f>E6+E37+E43+E64</f>
        <v>269953</v>
      </c>
      <c r="F140" s="893">
        <f>F6+F37+F43+F64</f>
        <v>297124.5</v>
      </c>
      <c r="G140" s="223">
        <f>G6+G37+G43+G64</f>
        <v>267752</v>
      </c>
      <c r="H140" s="368">
        <f t="shared" si="9"/>
        <v>99.184672887502629</v>
      </c>
      <c r="I140" s="369">
        <f t="shared" si="10"/>
        <v>90.114413318322789</v>
      </c>
    </row>
    <row r="141" spans="1:9" x14ac:dyDescent="0.2">
      <c r="G141" s="11"/>
    </row>
    <row r="142" spans="1:9" x14ac:dyDescent="0.2">
      <c r="G142" s="11"/>
    </row>
    <row r="143" spans="1:9" x14ac:dyDescent="0.2">
      <c r="G143" s="11"/>
    </row>
    <row r="144" spans="1:9" x14ac:dyDescent="0.2">
      <c r="G144" s="11"/>
    </row>
    <row r="145" spans="6:7" x14ac:dyDescent="0.2">
      <c r="G145" s="11"/>
    </row>
    <row r="146" spans="6:7" x14ac:dyDescent="0.2">
      <c r="G146" s="11"/>
    </row>
    <row r="147" spans="6:7" x14ac:dyDescent="0.2">
      <c r="G147" s="11"/>
    </row>
    <row r="148" spans="6:7" x14ac:dyDescent="0.2">
      <c r="G148" s="11"/>
    </row>
    <row r="149" spans="6:7" x14ac:dyDescent="0.2">
      <c r="G149" s="11"/>
    </row>
    <row r="150" spans="6:7" x14ac:dyDescent="0.2">
      <c r="G150" s="11"/>
    </row>
    <row r="151" spans="6:7" x14ac:dyDescent="0.2">
      <c r="G151" s="11"/>
    </row>
    <row r="152" spans="6:7" x14ac:dyDescent="0.2">
      <c r="G152" s="11"/>
    </row>
    <row r="153" spans="6:7" x14ac:dyDescent="0.2">
      <c r="G153" s="11"/>
    </row>
    <row r="154" spans="6:7" x14ac:dyDescent="0.2">
      <c r="G154" s="11"/>
    </row>
    <row r="155" spans="6:7" x14ac:dyDescent="0.2">
      <c r="G155" s="11"/>
    </row>
    <row r="156" spans="6:7" x14ac:dyDescent="0.2">
      <c r="G156" s="11"/>
    </row>
    <row r="157" spans="6:7" x14ac:dyDescent="0.2">
      <c r="F157" s="898"/>
      <c r="G157" s="181"/>
    </row>
    <row r="158" spans="6:7" x14ac:dyDescent="0.2">
      <c r="F158" s="898"/>
      <c r="G158" s="181"/>
    </row>
    <row r="159" spans="6:7" x14ac:dyDescent="0.2">
      <c r="F159" s="898"/>
      <c r="G159" s="181"/>
    </row>
    <row r="160" spans="6:7" x14ac:dyDescent="0.2">
      <c r="F160" s="898"/>
      <c r="G160" s="181"/>
    </row>
    <row r="161" spans="1:9" x14ac:dyDescent="0.2">
      <c r="F161" s="898"/>
      <c r="G161" s="181"/>
    </row>
    <row r="162" spans="1:9" x14ac:dyDescent="0.2">
      <c r="F162" s="898"/>
      <c r="G162" s="181"/>
    </row>
    <row r="163" spans="1:9" x14ac:dyDescent="0.2">
      <c r="F163" s="898"/>
      <c r="G163" s="181"/>
    </row>
    <row r="164" spans="1:9" x14ac:dyDescent="0.2">
      <c r="F164" s="898"/>
      <c r="G164" s="181"/>
    </row>
    <row r="165" spans="1:9" ht="15" thickBot="1" x14ac:dyDescent="0.25">
      <c r="A165" s="5"/>
      <c r="B165" s="5"/>
      <c r="C165" s="5"/>
      <c r="D165" s="5"/>
      <c r="E165" s="5"/>
      <c r="F165" s="1225"/>
      <c r="G165" s="1226"/>
      <c r="H165" s="5"/>
      <c r="I165" s="2" t="s">
        <v>741</v>
      </c>
    </row>
    <row r="166" spans="1:9" s="898" customFormat="1" x14ac:dyDescent="0.2">
      <c r="A166" s="696" t="s">
        <v>1</v>
      </c>
      <c r="B166" s="697" t="s">
        <v>2</v>
      </c>
      <c r="C166" s="379"/>
      <c r="D166" s="697"/>
      <c r="E166" s="698" t="s">
        <v>3</v>
      </c>
      <c r="F166" s="1227" t="s">
        <v>4</v>
      </c>
      <c r="G166" s="16" t="s">
        <v>5</v>
      </c>
      <c r="H166" s="492" t="s">
        <v>47</v>
      </c>
      <c r="I166" s="785" t="s">
        <v>47</v>
      </c>
    </row>
    <row r="167" spans="1:9" s="898" customFormat="1" x14ac:dyDescent="0.2">
      <c r="A167" s="699" t="s">
        <v>6</v>
      </c>
      <c r="B167" s="700" t="s">
        <v>7</v>
      </c>
      <c r="C167" s="384" t="s">
        <v>622</v>
      </c>
      <c r="D167" s="702" t="s">
        <v>8</v>
      </c>
      <c r="E167" s="701" t="s">
        <v>141</v>
      </c>
      <c r="F167" s="1228" t="s">
        <v>10</v>
      </c>
      <c r="G167" s="18" t="s">
        <v>702</v>
      </c>
      <c r="H167" s="602" t="s">
        <v>48</v>
      </c>
      <c r="I167" s="788" t="s">
        <v>48</v>
      </c>
    </row>
    <row r="168" spans="1:9" s="898" customFormat="1" ht="15" thickBot="1" x14ac:dyDescent="0.25">
      <c r="A168" s="703" t="s">
        <v>13</v>
      </c>
      <c r="B168" s="704" t="s">
        <v>14</v>
      </c>
      <c r="C168" s="389"/>
      <c r="D168" s="706"/>
      <c r="E168" s="705" t="s">
        <v>275</v>
      </c>
      <c r="F168" s="1229" t="s">
        <v>275</v>
      </c>
      <c r="G168" s="18" t="s">
        <v>626</v>
      </c>
      <c r="H168" s="502" t="s">
        <v>11</v>
      </c>
      <c r="I168" s="793" t="s">
        <v>12</v>
      </c>
    </row>
    <row r="169" spans="1:9" ht="15.75" x14ac:dyDescent="0.25">
      <c r="A169" s="984" t="s">
        <v>37</v>
      </c>
      <c r="B169" s="709"/>
      <c r="C169" s="985"/>
      <c r="D169" s="986"/>
      <c r="E169" s="300"/>
      <c r="F169" s="1230"/>
      <c r="G169" s="1231"/>
      <c r="H169" s="298"/>
      <c r="I169" s="299"/>
    </row>
    <row r="170" spans="1:9" x14ac:dyDescent="0.2">
      <c r="A170" s="770" t="s">
        <v>187</v>
      </c>
      <c r="B170" s="1340" t="s">
        <v>557</v>
      </c>
      <c r="C170" s="1341"/>
      <c r="D170" s="758" t="s">
        <v>188</v>
      </c>
      <c r="E170" s="222">
        <f>E171</f>
        <v>1000</v>
      </c>
      <c r="F170" s="1208">
        <v>0</v>
      </c>
      <c r="G170" s="222">
        <f>G171</f>
        <v>0</v>
      </c>
      <c r="H170" s="987">
        <f t="shared" ref="H170:H200" si="11">G170/E170*100</f>
        <v>0</v>
      </c>
      <c r="I170" s="327">
        <v>0</v>
      </c>
    </row>
    <row r="171" spans="1:9" ht="15.75" x14ac:dyDescent="0.25">
      <c r="A171" s="988"/>
      <c r="B171" s="891">
        <v>90116</v>
      </c>
      <c r="C171" s="731" t="s">
        <v>353</v>
      </c>
      <c r="D171" s="220" t="s">
        <v>526</v>
      </c>
      <c r="E171" s="218">
        <v>1000</v>
      </c>
      <c r="F171" s="1209">
        <v>0</v>
      </c>
      <c r="G171" s="218">
        <v>0</v>
      </c>
      <c r="H171" s="989">
        <f t="shared" si="11"/>
        <v>0</v>
      </c>
      <c r="I171" s="336">
        <v>0</v>
      </c>
    </row>
    <row r="172" spans="1:9" ht="15.75" x14ac:dyDescent="0.25">
      <c r="A172" s="988"/>
      <c r="B172" s="990"/>
      <c r="C172" s="991"/>
      <c r="D172" s="992"/>
      <c r="E172" s="271"/>
      <c r="F172" s="1213"/>
      <c r="G172" s="320"/>
      <c r="H172" s="987"/>
      <c r="I172" s="327"/>
    </row>
    <row r="173" spans="1:9" x14ac:dyDescent="0.2">
      <c r="A173" s="770" t="s">
        <v>233</v>
      </c>
      <c r="B173" s="724" t="s">
        <v>572</v>
      </c>
      <c r="C173" s="220"/>
      <c r="D173" s="736"/>
      <c r="E173" s="222">
        <f>SUM(E174+E176)</f>
        <v>46013</v>
      </c>
      <c r="F173" s="1208">
        <f>SUM(F174+F176)</f>
        <v>86218</v>
      </c>
      <c r="G173" s="222">
        <f>SUM(G174+G176)</f>
        <v>27022</v>
      </c>
      <c r="H173" s="987">
        <f t="shared" si="11"/>
        <v>58.72688153347967</v>
      </c>
      <c r="I173" s="327">
        <f t="shared" ref="I173:I200" si="12">G173/F173*100</f>
        <v>31.341483216961656</v>
      </c>
    </row>
    <row r="174" spans="1:9" x14ac:dyDescent="0.2">
      <c r="A174" s="770"/>
      <c r="B174" s="973">
        <v>91716</v>
      </c>
      <c r="C174" s="220" t="s">
        <v>555</v>
      </c>
      <c r="D174" s="758" t="s">
        <v>556</v>
      </c>
      <c r="E174" s="218">
        <v>0</v>
      </c>
      <c r="F174" s="1209">
        <v>79.599999999999994</v>
      </c>
      <c r="G174" s="218">
        <v>79</v>
      </c>
      <c r="H174" s="989">
        <v>0</v>
      </c>
      <c r="I174" s="336">
        <f t="shared" si="12"/>
        <v>99.246231155778901</v>
      </c>
    </row>
    <row r="175" spans="1:9" x14ac:dyDescent="0.2">
      <c r="A175" s="770"/>
      <c r="B175" s="973"/>
      <c r="C175" s="220"/>
      <c r="D175" s="758"/>
      <c r="E175" s="218"/>
      <c r="F175" s="1209"/>
      <c r="G175" s="218"/>
      <c r="H175" s="989"/>
      <c r="I175" s="336"/>
    </row>
    <row r="176" spans="1:9" x14ac:dyDescent="0.2">
      <c r="A176" s="770"/>
      <c r="B176" s="725"/>
      <c r="C176" s="220"/>
      <c r="D176" s="972" t="s">
        <v>188</v>
      </c>
      <c r="E176" s="222">
        <f>SUM(E178,E179,E180,E181,E182,E183,E184,E185,E186,E187,E188,E189,E190,E191,E192,E193,E196,E198,E199,E200)</f>
        <v>46013</v>
      </c>
      <c r="F176" s="1208">
        <f>SUM(F177:F200)</f>
        <v>86138.4</v>
      </c>
      <c r="G176" s="1208">
        <f>SUM(G177:G200)</f>
        <v>26943</v>
      </c>
      <c r="H176" s="987">
        <f t="shared" si="11"/>
        <v>58.555190924304</v>
      </c>
      <c r="I176" s="327">
        <f t="shared" si="12"/>
        <v>31.278732829957374</v>
      </c>
    </row>
    <row r="177" spans="1:10" x14ac:dyDescent="0.2">
      <c r="A177" s="770"/>
      <c r="B177" s="973">
        <v>90116</v>
      </c>
      <c r="C177" s="220" t="s">
        <v>353</v>
      </c>
      <c r="D177" s="220" t="s">
        <v>529</v>
      </c>
      <c r="E177" s="218">
        <v>0</v>
      </c>
      <c r="F177" s="1220">
        <v>381</v>
      </c>
      <c r="G177" s="1209">
        <v>381</v>
      </c>
      <c r="H177" s="989">
        <v>0</v>
      </c>
      <c r="I177" s="336">
        <f t="shared" si="12"/>
        <v>100</v>
      </c>
    </row>
    <row r="178" spans="1:10" x14ac:dyDescent="0.2">
      <c r="A178" s="770"/>
      <c r="B178" s="973">
        <v>90416</v>
      </c>
      <c r="C178" s="993" t="s">
        <v>528</v>
      </c>
      <c r="D178" s="220" t="s">
        <v>529</v>
      </c>
      <c r="E178" s="218">
        <v>2000</v>
      </c>
      <c r="F178" s="1220">
        <v>2371</v>
      </c>
      <c r="G178" s="165">
        <v>2370</v>
      </c>
      <c r="H178" s="989">
        <f t="shared" si="11"/>
        <v>118.5</v>
      </c>
      <c r="I178" s="336">
        <f t="shared" si="12"/>
        <v>99.957823703078873</v>
      </c>
    </row>
    <row r="179" spans="1:10" x14ac:dyDescent="0.2">
      <c r="A179" s="770"/>
      <c r="B179" s="973">
        <v>90616</v>
      </c>
      <c r="C179" s="994" t="s">
        <v>369</v>
      </c>
      <c r="D179" s="220" t="s">
        <v>529</v>
      </c>
      <c r="E179" s="218">
        <v>2730</v>
      </c>
      <c r="F179" s="1220">
        <v>4858.3999999999996</v>
      </c>
      <c r="G179" s="165">
        <v>3720</v>
      </c>
      <c r="H179" s="989">
        <f t="shared" si="11"/>
        <v>136.26373626373626</v>
      </c>
      <c r="I179" s="336">
        <f t="shared" si="12"/>
        <v>76.56841758603656</v>
      </c>
    </row>
    <row r="180" spans="1:10" x14ac:dyDescent="0.2">
      <c r="A180" s="770"/>
      <c r="B180" s="973">
        <v>90716</v>
      </c>
      <c r="C180" s="994" t="s">
        <v>370</v>
      </c>
      <c r="D180" s="220" t="s">
        <v>529</v>
      </c>
      <c r="E180" s="218">
        <v>1000</v>
      </c>
      <c r="F180" s="1220">
        <v>0</v>
      </c>
      <c r="G180" s="165">
        <v>0</v>
      </c>
      <c r="H180" s="989">
        <f t="shared" si="11"/>
        <v>0</v>
      </c>
      <c r="I180" s="336">
        <v>0</v>
      </c>
    </row>
    <row r="181" spans="1:10" x14ac:dyDescent="0.2">
      <c r="A181" s="770"/>
      <c r="B181" s="954" t="s">
        <v>476</v>
      </c>
      <c r="C181" s="994" t="s">
        <v>372</v>
      </c>
      <c r="D181" s="220" t="s">
        <v>529</v>
      </c>
      <c r="E181" s="218">
        <v>2000</v>
      </c>
      <c r="F181" s="1220">
        <v>5966</v>
      </c>
      <c r="G181" s="165">
        <v>5965</v>
      </c>
      <c r="H181" s="989">
        <f t="shared" si="11"/>
        <v>298.25</v>
      </c>
      <c r="I181" s="291">
        <f t="shared" si="12"/>
        <v>99.983238350653707</v>
      </c>
    </row>
    <row r="182" spans="1:10" x14ac:dyDescent="0.2">
      <c r="A182" s="770"/>
      <c r="B182" s="973">
        <v>91315</v>
      </c>
      <c r="C182" s="995" t="s">
        <v>364</v>
      </c>
      <c r="D182" s="220" t="s">
        <v>529</v>
      </c>
      <c r="E182" s="218">
        <v>993</v>
      </c>
      <c r="F182" s="1220">
        <v>993</v>
      </c>
      <c r="G182" s="165">
        <v>993</v>
      </c>
      <c r="H182" s="989">
        <f t="shared" si="11"/>
        <v>100</v>
      </c>
      <c r="I182" s="336">
        <f t="shared" si="12"/>
        <v>100</v>
      </c>
    </row>
    <row r="183" spans="1:10" x14ac:dyDescent="0.2">
      <c r="A183" s="770"/>
      <c r="B183" s="973">
        <v>91415</v>
      </c>
      <c r="C183" s="995" t="s">
        <v>365</v>
      </c>
      <c r="D183" s="220" t="s">
        <v>529</v>
      </c>
      <c r="E183" s="218">
        <v>990</v>
      </c>
      <c r="F183" s="1220">
        <v>0</v>
      </c>
      <c r="G183" s="165">
        <v>0</v>
      </c>
      <c r="H183" s="989">
        <f t="shared" si="11"/>
        <v>0</v>
      </c>
      <c r="I183" s="336">
        <v>0</v>
      </c>
    </row>
    <row r="184" spans="1:10" ht="25.5" x14ac:dyDescent="0.2">
      <c r="A184" s="770"/>
      <c r="B184" s="973">
        <v>10115</v>
      </c>
      <c r="C184" s="996" t="s">
        <v>363</v>
      </c>
      <c r="D184" s="220" t="s">
        <v>527</v>
      </c>
      <c r="E184" s="218">
        <v>2900</v>
      </c>
      <c r="F184" s="1220">
        <v>2760</v>
      </c>
      <c r="G184" s="218">
        <v>462</v>
      </c>
      <c r="H184" s="989">
        <f t="shared" si="11"/>
        <v>15.931034482758621</v>
      </c>
      <c r="I184" s="336">
        <f t="shared" si="12"/>
        <v>16.739130434782609</v>
      </c>
    </row>
    <row r="185" spans="1:10" ht="25.5" x14ac:dyDescent="0.2">
      <c r="A185" s="770"/>
      <c r="B185" s="973">
        <v>10215</v>
      </c>
      <c r="C185" s="997" t="s">
        <v>609</v>
      </c>
      <c r="D185" s="220" t="s">
        <v>527</v>
      </c>
      <c r="E185" s="218">
        <v>3000</v>
      </c>
      <c r="F185" s="1220">
        <v>1840</v>
      </c>
      <c r="G185" s="165">
        <v>1003</v>
      </c>
      <c r="H185" s="989">
        <f t="shared" si="11"/>
        <v>33.43333333333333</v>
      </c>
      <c r="I185" s="336">
        <f t="shared" si="12"/>
        <v>54.510869565217391</v>
      </c>
    </row>
    <row r="186" spans="1:10" ht="25.5" x14ac:dyDescent="0.2">
      <c r="A186" s="770"/>
      <c r="B186" s="973">
        <v>10315</v>
      </c>
      <c r="C186" s="998" t="s">
        <v>610</v>
      </c>
      <c r="D186" s="220" t="s">
        <v>527</v>
      </c>
      <c r="E186" s="218">
        <v>800</v>
      </c>
      <c r="F186" s="1220">
        <v>890</v>
      </c>
      <c r="G186" s="165">
        <v>882</v>
      </c>
      <c r="H186" s="989">
        <f t="shared" si="11"/>
        <v>110.25</v>
      </c>
      <c r="I186" s="336">
        <f t="shared" si="12"/>
        <v>99.101123595505612</v>
      </c>
    </row>
    <row r="187" spans="1:10" x14ac:dyDescent="0.2">
      <c r="A187" s="770"/>
      <c r="B187" s="973">
        <v>90216</v>
      </c>
      <c r="C187" s="994" t="s">
        <v>366</v>
      </c>
      <c r="D187" s="220" t="s">
        <v>527</v>
      </c>
      <c r="E187" s="218">
        <v>15000</v>
      </c>
      <c r="F187" s="1220">
        <v>33500</v>
      </c>
      <c r="G187" s="165">
        <v>0</v>
      </c>
      <c r="H187" s="989">
        <f t="shared" si="11"/>
        <v>0</v>
      </c>
      <c r="I187" s="336">
        <f t="shared" si="12"/>
        <v>0</v>
      </c>
    </row>
    <row r="188" spans="1:10" x14ac:dyDescent="0.2">
      <c r="A188" s="770"/>
      <c r="B188" s="973">
        <v>90316</v>
      </c>
      <c r="C188" s="994" t="s">
        <v>367</v>
      </c>
      <c r="D188" s="220" t="s">
        <v>527</v>
      </c>
      <c r="E188" s="218">
        <v>2000</v>
      </c>
      <c r="F188" s="1220">
        <v>8000</v>
      </c>
      <c r="G188" s="165">
        <v>0</v>
      </c>
      <c r="H188" s="989">
        <f t="shared" si="11"/>
        <v>0</v>
      </c>
      <c r="I188" s="336">
        <f t="shared" si="12"/>
        <v>0</v>
      </c>
    </row>
    <row r="189" spans="1:10" ht="25.5" x14ac:dyDescent="0.2">
      <c r="A189" s="770"/>
      <c r="B189" s="973">
        <v>91216</v>
      </c>
      <c r="C189" s="999" t="s">
        <v>374</v>
      </c>
      <c r="D189" s="220" t="s">
        <v>527</v>
      </c>
      <c r="E189" s="218">
        <v>500</v>
      </c>
      <c r="F189" s="1220">
        <v>500</v>
      </c>
      <c r="G189" s="165">
        <v>0</v>
      </c>
      <c r="H189" s="989">
        <f t="shared" si="11"/>
        <v>0</v>
      </c>
      <c r="I189" s="336">
        <f t="shared" si="12"/>
        <v>0</v>
      </c>
      <c r="J189" s="1029"/>
    </row>
    <row r="190" spans="1:10" x14ac:dyDescent="0.2">
      <c r="A190" s="770"/>
      <c r="B190" s="973">
        <v>91316</v>
      </c>
      <c r="C190" s="999" t="s">
        <v>375</v>
      </c>
      <c r="D190" s="220" t="s">
        <v>527</v>
      </c>
      <c r="E190" s="218">
        <v>1000</v>
      </c>
      <c r="F190" s="1220">
        <v>500</v>
      </c>
      <c r="G190" s="165">
        <v>0</v>
      </c>
      <c r="H190" s="335">
        <f t="shared" si="11"/>
        <v>0</v>
      </c>
      <c r="I190" s="336">
        <f t="shared" si="12"/>
        <v>0</v>
      </c>
      <c r="J190" s="1029"/>
    </row>
    <row r="191" spans="1:10" x14ac:dyDescent="0.2">
      <c r="A191" s="955"/>
      <c r="B191" s="973">
        <v>91416</v>
      </c>
      <c r="C191" s="885" t="s">
        <v>376</v>
      </c>
      <c r="D191" s="220" t="s">
        <v>527</v>
      </c>
      <c r="E191" s="218">
        <v>1000</v>
      </c>
      <c r="F191" s="1220">
        <v>1500</v>
      </c>
      <c r="G191" s="165">
        <v>71</v>
      </c>
      <c r="H191" s="335">
        <f t="shared" si="11"/>
        <v>7.1</v>
      </c>
      <c r="I191" s="291">
        <f t="shared" si="12"/>
        <v>4.7333333333333334</v>
      </c>
    </row>
    <row r="192" spans="1:10" ht="25.5" x14ac:dyDescent="0.2">
      <c r="A192" s="955"/>
      <c r="B192" s="973">
        <v>91516</v>
      </c>
      <c r="C192" s="994" t="s">
        <v>377</v>
      </c>
      <c r="D192" s="220" t="s">
        <v>527</v>
      </c>
      <c r="E192" s="218">
        <v>3000</v>
      </c>
      <c r="F192" s="1220">
        <v>3000</v>
      </c>
      <c r="G192" s="165">
        <v>1052</v>
      </c>
      <c r="H192" s="335">
        <f t="shared" si="11"/>
        <v>35.06666666666667</v>
      </c>
      <c r="I192" s="336">
        <f t="shared" si="12"/>
        <v>35.06666666666667</v>
      </c>
    </row>
    <row r="193" spans="1:9" x14ac:dyDescent="0.2">
      <c r="A193" s="955"/>
      <c r="B193" s="973">
        <v>91616</v>
      </c>
      <c r="C193" s="994" t="s">
        <v>378</v>
      </c>
      <c r="D193" s="220" t="s">
        <v>527</v>
      </c>
      <c r="E193" s="165">
        <v>500</v>
      </c>
      <c r="F193" s="1232">
        <v>500</v>
      </c>
      <c r="G193" s="165">
        <v>31</v>
      </c>
      <c r="H193" s="335">
        <f t="shared" si="11"/>
        <v>6.2</v>
      </c>
      <c r="I193" s="336">
        <f t="shared" si="12"/>
        <v>6.2</v>
      </c>
    </row>
    <row r="194" spans="1:9" x14ac:dyDescent="0.2">
      <c r="A194" s="955"/>
      <c r="B194" s="973">
        <v>91816</v>
      </c>
      <c r="C194" s="994" t="s">
        <v>611</v>
      </c>
      <c r="D194" s="220" t="s">
        <v>527</v>
      </c>
      <c r="E194" s="165">
        <v>0</v>
      </c>
      <c r="F194" s="1232">
        <v>2000</v>
      </c>
      <c r="G194" s="165">
        <v>0</v>
      </c>
      <c r="H194" s="431">
        <v>0</v>
      </c>
      <c r="I194" s="290">
        <f t="shared" si="12"/>
        <v>0</v>
      </c>
    </row>
    <row r="195" spans="1:9" x14ac:dyDescent="0.2">
      <c r="A195" s="955"/>
      <c r="B195" s="973">
        <v>91916</v>
      </c>
      <c r="C195" s="994" t="s">
        <v>612</v>
      </c>
      <c r="D195" s="220" t="s">
        <v>527</v>
      </c>
      <c r="E195" s="165">
        <v>0</v>
      </c>
      <c r="F195" s="1232">
        <v>4000</v>
      </c>
      <c r="G195" s="165">
        <v>76</v>
      </c>
      <c r="H195" s="335">
        <v>0</v>
      </c>
      <c r="I195" s="336">
        <f t="shared" si="12"/>
        <v>1.9</v>
      </c>
    </row>
    <row r="196" spans="1:9" x14ac:dyDescent="0.2">
      <c r="A196" s="955"/>
      <c r="B196" s="973">
        <v>91116</v>
      </c>
      <c r="C196" s="994" t="s">
        <v>373</v>
      </c>
      <c r="D196" s="220" t="s">
        <v>530</v>
      </c>
      <c r="E196" s="218">
        <v>100</v>
      </c>
      <c r="F196" s="1220">
        <v>100</v>
      </c>
      <c r="G196" s="165">
        <v>80</v>
      </c>
      <c r="H196" s="335">
        <f t="shared" si="11"/>
        <v>80</v>
      </c>
      <c r="I196" s="336">
        <f t="shared" si="12"/>
        <v>80</v>
      </c>
    </row>
    <row r="197" spans="1:9" ht="14.25" customHeight="1" x14ac:dyDescent="0.2">
      <c r="A197" s="955"/>
      <c r="B197" s="973">
        <v>90116</v>
      </c>
      <c r="C197" s="994" t="s">
        <v>353</v>
      </c>
      <c r="D197" s="220" t="s">
        <v>531</v>
      </c>
      <c r="E197" s="218">
        <v>0</v>
      </c>
      <c r="F197" s="1220">
        <v>1199</v>
      </c>
      <c r="G197" s="165">
        <v>1199</v>
      </c>
      <c r="H197" s="335">
        <v>0</v>
      </c>
      <c r="I197" s="336">
        <f t="shared" si="12"/>
        <v>100</v>
      </c>
    </row>
    <row r="198" spans="1:9" x14ac:dyDescent="0.2">
      <c r="A198" s="955"/>
      <c r="B198" s="973">
        <v>90516</v>
      </c>
      <c r="C198" s="994" t="s">
        <v>368</v>
      </c>
      <c r="D198" s="220" t="s">
        <v>531</v>
      </c>
      <c r="E198" s="218">
        <v>2500</v>
      </c>
      <c r="F198" s="1220">
        <v>2470</v>
      </c>
      <c r="G198" s="165">
        <v>2249</v>
      </c>
      <c r="H198" s="335">
        <f t="shared" si="11"/>
        <v>89.96</v>
      </c>
      <c r="I198" s="336">
        <f t="shared" si="12"/>
        <v>91.05263157894737</v>
      </c>
    </row>
    <row r="199" spans="1:9" x14ac:dyDescent="0.2">
      <c r="A199" s="971"/>
      <c r="B199" s="973">
        <v>90816</v>
      </c>
      <c r="C199" s="994" t="s">
        <v>371</v>
      </c>
      <c r="D199" s="220" t="s">
        <v>531</v>
      </c>
      <c r="E199" s="218">
        <v>2000</v>
      </c>
      <c r="F199" s="1220">
        <v>4333</v>
      </c>
      <c r="G199" s="165">
        <v>1933</v>
      </c>
      <c r="H199" s="335">
        <f t="shared" si="11"/>
        <v>96.65</v>
      </c>
      <c r="I199" s="336">
        <f t="shared" si="12"/>
        <v>44.611123932610205</v>
      </c>
    </row>
    <row r="200" spans="1:9" ht="15" thickBot="1" x14ac:dyDescent="0.25">
      <c r="A200" s="955"/>
      <c r="B200" s="954" t="s">
        <v>477</v>
      </c>
      <c r="C200" s="1028" t="s">
        <v>372</v>
      </c>
      <c r="D200" s="220" t="s">
        <v>531</v>
      </c>
      <c r="E200" s="218">
        <v>2000</v>
      </c>
      <c r="F200" s="1220">
        <v>4477</v>
      </c>
      <c r="G200" s="165">
        <v>4476</v>
      </c>
      <c r="H200" s="335">
        <f t="shared" si="11"/>
        <v>223.8</v>
      </c>
      <c r="I200" s="336">
        <f t="shared" si="12"/>
        <v>99.97766361402725</v>
      </c>
    </row>
    <row r="201" spans="1:9" ht="16.5" thickBot="1" x14ac:dyDescent="0.3">
      <c r="A201" s="1000" t="s">
        <v>238</v>
      </c>
      <c r="B201" s="1001"/>
      <c r="C201" s="897"/>
      <c r="D201" s="983"/>
      <c r="E201" s="223">
        <f>E173+E170</f>
        <v>47013</v>
      </c>
      <c r="F201" s="893">
        <f>F173+F170</f>
        <v>86218</v>
      </c>
      <c r="G201" s="223">
        <f>G173+G170</f>
        <v>27022</v>
      </c>
      <c r="H201" s="144">
        <f>G201/E201*100</f>
        <v>57.477718928806929</v>
      </c>
      <c r="I201" s="369">
        <f>G201/F201*100</f>
        <v>31.341483216961656</v>
      </c>
    </row>
    <row r="202" spans="1:9" ht="16.5" thickBot="1" x14ac:dyDescent="0.3">
      <c r="A202" s="897"/>
      <c r="B202" s="897"/>
      <c r="C202" s="778"/>
      <c r="D202" s="897"/>
      <c r="E202" s="897"/>
      <c r="F202" s="1002"/>
      <c r="G202" s="321"/>
      <c r="H202" s="898"/>
      <c r="I202" s="898"/>
    </row>
    <row r="203" spans="1:9" ht="16.5" thickBot="1" x14ac:dyDescent="0.3">
      <c r="A203" s="481" t="s">
        <v>39</v>
      </c>
      <c r="B203" s="778"/>
      <c r="C203" s="414"/>
      <c r="D203" s="365"/>
      <c r="E203" s="141">
        <f>E140+E201</f>
        <v>316966</v>
      </c>
      <c r="F203" s="452">
        <f>F140+F201</f>
        <v>383342.5</v>
      </c>
      <c r="G203" s="141">
        <f>G140+G201</f>
        <v>294774</v>
      </c>
      <c r="H203" s="144">
        <f>G203/E203*100</f>
        <v>92.998618148318741</v>
      </c>
      <c r="I203" s="369">
        <f>G203/F203*100</f>
        <v>76.895726406542451</v>
      </c>
    </row>
  </sheetData>
  <mergeCells count="6">
    <mergeCell ref="B170:C170"/>
    <mergeCell ref="A1:D1"/>
    <mergeCell ref="B6:C6"/>
    <mergeCell ref="B37:C37"/>
    <mergeCell ref="B43:C43"/>
    <mergeCell ref="A140:C140"/>
  </mergeCells>
  <pageMargins left="0.31496062992125984" right="0" top="0.19685039370078741" bottom="0" header="0" footer="0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M16" sqref="M16"/>
    </sheetView>
  </sheetViews>
  <sheetFormatPr defaultRowHeight="14.25" x14ac:dyDescent="0.2"/>
  <cols>
    <col min="1" max="1" width="9.140625" style="11"/>
    <col min="2" max="2" width="9.85546875" style="11" customWidth="1"/>
    <col min="3" max="3" width="35.140625" style="11" customWidth="1"/>
    <col min="4" max="4" width="54.85546875" style="11" customWidth="1"/>
    <col min="5" max="5" width="14.5703125" style="11" customWidth="1"/>
    <col min="6" max="6" width="15.42578125" style="11" customWidth="1"/>
    <col min="7" max="7" width="14.42578125" style="11" customWidth="1"/>
    <col min="8" max="16384" width="9.140625" style="11"/>
  </cols>
  <sheetData>
    <row r="1" spans="1:9" x14ac:dyDescent="0.2">
      <c r="A1" s="485"/>
      <c r="B1" s="485"/>
      <c r="C1" s="485"/>
      <c r="D1" s="485"/>
      <c r="E1" s="485"/>
      <c r="F1" s="485"/>
      <c r="G1" s="485"/>
      <c r="H1" s="488"/>
      <c r="I1" s="488"/>
    </row>
    <row r="2" spans="1:9" ht="18" x14ac:dyDescent="0.25">
      <c r="A2" s="485"/>
      <c r="B2" s="485"/>
      <c r="C2" s="782"/>
      <c r="D2" s="485"/>
      <c r="E2" s="485"/>
      <c r="F2" s="485"/>
      <c r="G2" s="485"/>
      <c r="H2" s="488"/>
      <c r="I2" s="488"/>
    </row>
    <row r="3" spans="1:9" ht="16.5" thickBot="1" x14ac:dyDescent="0.3">
      <c r="A3" s="1357" t="s">
        <v>219</v>
      </c>
      <c r="B3" s="1358"/>
      <c r="C3" s="1358"/>
      <c r="D3" s="1358"/>
      <c r="E3" s="485"/>
      <c r="F3" s="485"/>
      <c r="G3" s="485"/>
      <c r="H3" s="488"/>
      <c r="I3" s="2" t="s">
        <v>721</v>
      </c>
    </row>
    <row r="4" spans="1:9" x14ac:dyDescent="0.2">
      <c r="A4" s="553" t="s">
        <v>1</v>
      </c>
      <c r="B4" s="554" t="s">
        <v>2</v>
      </c>
      <c r="C4" s="379"/>
      <c r="D4" s="556"/>
      <c r="E4" s="783" t="s">
        <v>3</v>
      </c>
      <c r="F4" s="784" t="s">
        <v>4</v>
      </c>
      <c r="G4" s="16" t="s">
        <v>5</v>
      </c>
      <c r="H4" s="492" t="s">
        <v>47</v>
      </c>
      <c r="I4" s="493" t="s">
        <v>47</v>
      </c>
    </row>
    <row r="5" spans="1:9" x14ac:dyDescent="0.2">
      <c r="A5" s="557" t="s">
        <v>6</v>
      </c>
      <c r="B5" s="558" t="s">
        <v>7</v>
      </c>
      <c r="C5" s="384" t="s">
        <v>622</v>
      </c>
      <c r="D5" s="560" t="s">
        <v>8</v>
      </c>
      <c r="E5" s="786" t="s">
        <v>9</v>
      </c>
      <c r="F5" s="787" t="s">
        <v>10</v>
      </c>
      <c r="G5" s="18" t="s">
        <v>702</v>
      </c>
      <c r="H5" s="497" t="s">
        <v>48</v>
      </c>
      <c r="I5" s="498" t="s">
        <v>48</v>
      </c>
    </row>
    <row r="6" spans="1:9" ht="15" customHeight="1" thickBot="1" x14ac:dyDescent="0.25">
      <c r="A6" s="561" t="s">
        <v>13</v>
      </c>
      <c r="B6" s="790" t="s">
        <v>14</v>
      </c>
      <c r="C6" s="389"/>
      <c r="D6" s="564"/>
      <c r="E6" s="791" t="s">
        <v>275</v>
      </c>
      <c r="F6" s="792" t="s">
        <v>275</v>
      </c>
      <c r="G6" s="18" t="s">
        <v>626</v>
      </c>
      <c r="H6" s="497" t="s">
        <v>11</v>
      </c>
      <c r="I6" s="498" t="s">
        <v>12</v>
      </c>
    </row>
    <row r="7" spans="1:9" ht="16.5" customHeight="1" x14ac:dyDescent="0.25">
      <c r="A7" s="1003" t="s">
        <v>220</v>
      </c>
      <c r="B7" s="1004"/>
      <c r="C7" s="1004"/>
      <c r="D7" s="1004"/>
      <c r="E7" s="112"/>
      <c r="F7" s="112"/>
      <c r="G7" s="112"/>
      <c r="H7" s="112"/>
      <c r="I7" s="1005"/>
    </row>
    <row r="8" spans="1:9" x14ac:dyDescent="0.2">
      <c r="A8" s="506" t="s">
        <v>221</v>
      </c>
      <c r="B8" s="1359" t="s">
        <v>574</v>
      </c>
      <c r="C8" s="1360"/>
      <c r="D8" s="507"/>
      <c r="E8" s="313">
        <v>200</v>
      </c>
      <c r="F8" s="1037">
        <f>F10+F12</f>
        <v>1594.2</v>
      </c>
      <c r="G8" s="313">
        <f>G10+G12</f>
        <v>1590</v>
      </c>
      <c r="H8" s="283">
        <f>G8/E8*100</f>
        <v>795</v>
      </c>
      <c r="I8" s="284">
        <f>G8/F8*100</f>
        <v>99.736544975536319</v>
      </c>
    </row>
    <row r="9" spans="1:9" ht="15" customHeight="1" x14ac:dyDescent="0.2">
      <c r="A9" s="512"/>
      <c r="B9" s="443"/>
      <c r="C9" s="1006" t="s">
        <v>222</v>
      </c>
      <c r="D9" s="1007" t="s">
        <v>246</v>
      </c>
      <c r="E9" s="1008"/>
      <c r="F9" s="1116"/>
      <c r="G9" s="1117"/>
      <c r="H9" s="283"/>
      <c r="I9" s="284"/>
    </row>
    <row r="10" spans="1:9" x14ac:dyDescent="0.2">
      <c r="A10" s="812"/>
      <c r="B10" s="1009"/>
      <c r="C10" s="1010"/>
      <c r="D10" s="442" t="s">
        <v>123</v>
      </c>
      <c r="E10" s="1008">
        <v>200</v>
      </c>
      <c r="F10" s="1035">
        <v>200</v>
      </c>
      <c r="G10" s="1118">
        <v>196</v>
      </c>
      <c r="H10" s="62">
        <f>G10/E10*100</f>
        <v>98</v>
      </c>
      <c r="I10" s="63">
        <f t="shared" ref="I10" si="0">G10/F10*100</f>
        <v>98</v>
      </c>
    </row>
    <row r="11" spans="1:9" x14ac:dyDescent="0.2">
      <c r="A11" s="812"/>
      <c r="B11" s="1009"/>
      <c r="C11" s="1006" t="s">
        <v>688</v>
      </c>
      <c r="D11" s="1007" t="s">
        <v>273</v>
      </c>
      <c r="E11" s="1008"/>
      <c r="F11" s="1116"/>
      <c r="G11" s="1119"/>
      <c r="H11" s="1011"/>
      <c r="I11" s="714"/>
    </row>
    <row r="12" spans="1:9" x14ac:dyDescent="0.2">
      <c r="A12" s="812"/>
      <c r="B12" s="443"/>
      <c r="C12" s="1010"/>
      <c r="D12" s="442" t="s">
        <v>478</v>
      </c>
      <c r="E12" s="1008">
        <v>0</v>
      </c>
      <c r="F12" s="1035">
        <v>1394.2</v>
      </c>
      <c r="G12" s="1120">
        <v>1394</v>
      </c>
      <c r="H12" s="62">
        <v>0</v>
      </c>
      <c r="I12" s="1121">
        <f>G12/F12*100</f>
        <v>99.985654855831299</v>
      </c>
    </row>
    <row r="13" spans="1:9" x14ac:dyDescent="0.2">
      <c r="A13" s="812"/>
      <c r="B13" s="1009"/>
      <c r="C13" s="1010"/>
      <c r="D13" s="1013"/>
      <c r="E13" s="1008"/>
      <c r="F13" s="1116"/>
      <c r="G13" s="1122"/>
      <c r="H13" s="1012"/>
      <c r="I13" s="85"/>
    </row>
    <row r="14" spans="1:9" x14ac:dyDescent="0.2">
      <c r="A14" s="419" t="s">
        <v>247</v>
      </c>
      <c r="B14" s="507" t="s">
        <v>572</v>
      </c>
      <c r="C14" s="1014"/>
      <c r="D14" s="1015"/>
      <c r="E14" s="313">
        <v>80</v>
      </c>
      <c r="F14" s="1037">
        <v>110</v>
      </c>
      <c r="G14" s="1123">
        <v>77</v>
      </c>
      <c r="H14" s="283">
        <v>96.25</v>
      </c>
      <c r="I14" s="284">
        <v>70</v>
      </c>
    </row>
    <row r="15" spans="1:9" x14ac:dyDescent="0.2">
      <c r="A15" s="419"/>
      <c r="B15" s="1016"/>
      <c r="C15" s="507" t="s">
        <v>248</v>
      </c>
      <c r="D15" s="1015"/>
      <c r="E15" s="313"/>
      <c r="F15" s="1037"/>
      <c r="G15" s="1117"/>
      <c r="H15" s="1011"/>
      <c r="I15" s="714"/>
    </row>
    <row r="16" spans="1:9" ht="15" customHeight="1" thickBot="1" x14ac:dyDescent="0.25">
      <c r="A16" s="512"/>
      <c r="B16" s="1017"/>
      <c r="C16" s="74" t="s">
        <v>223</v>
      </c>
      <c r="D16" s="1007" t="s">
        <v>224</v>
      </c>
      <c r="E16" s="1008">
        <v>80</v>
      </c>
      <c r="F16" s="1101">
        <v>110</v>
      </c>
      <c r="G16" s="1102">
        <v>77</v>
      </c>
      <c r="H16" s="62">
        <f>G16/E16*100</f>
        <v>96.25</v>
      </c>
      <c r="I16" s="63">
        <f>G16/F16*100</f>
        <v>70</v>
      </c>
    </row>
    <row r="17" spans="1:9" ht="16.5" thickBot="1" x14ac:dyDescent="0.3">
      <c r="A17" s="1324" t="s">
        <v>24</v>
      </c>
      <c r="B17" s="1325"/>
      <c r="C17" s="1361"/>
      <c r="D17" s="1018"/>
      <c r="E17" s="1019">
        <f>SUM(E8+E14)</f>
        <v>280</v>
      </c>
      <c r="F17" s="1020">
        <f>SUM(F8+F14)</f>
        <v>1704.2</v>
      </c>
      <c r="G17" s="113">
        <f>SUM(G8,G14)</f>
        <v>1667</v>
      </c>
      <c r="H17" s="625">
        <f>G17/E17*100</f>
        <v>595.35714285714278</v>
      </c>
      <c r="I17" s="411">
        <f>G17/F17*100</f>
        <v>97.817157610609087</v>
      </c>
    </row>
  </sheetData>
  <mergeCells count="3">
    <mergeCell ref="A3:D3"/>
    <mergeCell ref="B8:C8"/>
    <mergeCell ref="A17:C17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10</vt:i4>
      </vt:variant>
    </vt:vector>
  </HeadingPairs>
  <TitlesOfParts>
    <vt:vector size="20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</vt:lpstr>
      <vt:lpstr>Kap. 09</vt:lpstr>
      <vt:lpstr>Kap. 10 </vt:lpstr>
      <vt:lpstr>'Kap. 03'!Oblast_tisku</vt:lpstr>
      <vt:lpstr>'Kap. 04 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 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2017-06-02T11:04:57Z</cp:lastPrinted>
  <dcterms:created xsi:type="dcterms:W3CDTF">2014-06-06T09:29:24Z</dcterms:created>
  <dcterms:modified xsi:type="dcterms:W3CDTF">2017-06-07T04:52:24Z</dcterms:modified>
</cp:coreProperties>
</file>