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pis-prod/prod/spsdav/DOZMC.1_funm4123/spsSlozka/pism275346883_pism275346883/"/>
    </mc:Choice>
  </mc:AlternateContent>
  <xr:revisionPtr revIDLastSave="0" documentId="13_ncr:1_{1577D1AC-02A2-4ACC-BE6C-62282C7F45F6}" xr6:coauthVersionLast="47" xr6:coauthVersionMax="47" xr10:uidLastSave="{00000000-0000-0000-0000-000000000000}"/>
  <bookViews>
    <workbookView xWindow="2685" yWindow="2685" windowWidth="21600" windowHeight="12735" tabRatio="786" xr2:uid="{00000000-000D-0000-FFFF-FFFF00000000}"/>
  </bookViews>
  <sheets>
    <sheet name="Příjmy" sheetId="29" r:id="rId1"/>
    <sheet name="Výdaje" sheetId="30" r:id="rId2"/>
  </sheets>
  <externalReferences>
    <externalReference r:id="rId3"/>
  </externalReferences>
  <definedNames>
    <definedName name="_xlnm.Print_Area" localSheetId="0">Příjmy!$A$1:$D$41</definedName>
    <definedName name="_xlnm.Print_Area" localSheetId="1">Výdaje!$A$1:$F$43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2" i="29" l="1"/>
  <c r="D38" i="30"/>
  <c r="E36" i="30"/>
  <c r="D36" i="30"/>
  <c r="E6" i="30" l="1"/>
  <c r="F6" i="30" s="1"/>
  <c r="D33" i="30"/>
  <c r="D30" i="30"/>
  <c r="D27" i="30"/>
  <c r="D24" i="30"/>
  <c r="D21" i="30"/>
  <c r="D18" i="30"/>
  <c r="D15" i="30"/>
  <c r="D12" i="30"/>
  <c r="D9" i="30"/>
  <c r="D6" i="30"/>
  <c r="B32" i="29"/>
  <c r="B21" i="29"/>
  <c r="B13" i="29"/>
  <c r="C13" i="29"/>
  <c r="E37" i="30" l="1"/>
  <c r="E38" i="30" s="1"/>
  <c r="C40" i="30" l="1"/>
  <c r="D37" i="30"/>
  <c r="C37" i="30"/>
  <c r="F34" i="30"/>
  <c r="C34" i="30"/>
  <c r="C33" i="30" s="1"/>
  <c r="F32" i="30"/>
  <c r="F31" i="30"/>
  <c r="C31" i="30"/>
  <c r="C30" i="30" s="1"/>
  <c r="E30" i="30"/>
  <c r="F29" i="30"/>
  <c r="F28" i="30"/>
  <c r="C28" i="30"/>
  <c r="C27" i="30" s="1"/>
  <c r="E27" i="30"/>
  <c r="F25" i="30"/>
  <c r="C25" i="30"/>
  <c r="C24" i="30" s="1"/>
  <c r="E24" i="30"/>
  <c r="F22" i="30"/>
  <c r="C22" i="30"/>
  <c r="C21" i="30" s="1"/>
  <c r="E21" i="30"/>
  <c r="F19" i="30"/>
  <c r="C19" i="30"/>
  <c r="C18" i="30" s="1"/>
  <c r="E18" i="30"/>
  <c r="F17" i="30"/>
  <c r="F16" i="30"/>
  <c r="C16" i="30"/>
  <c r="C15" i="30" s="1"/>
  <c r="E15" i="30"/>
  <c r="F14" i="30"/>
  <c r="F13" i="30"/>
  <c r="C13" i="30"/>
  <c r="C12" i="30" s="1"/>
  <c r="E12" i="30"/>
  <c r="F11" i="30"/>
  <c r="F10" i="30"/>
  <c r="C10" i="30"/>
  <c r="E9" i="30"/>
  <c r="F8" i="30"/>
  <c r="F7" i="30"/>
  <c r="C7" i="30"/>
  <c r="C6" i="30" s="1"/>
  <c r="D39" i="29"/>
  <c r="D36" i="29"/>
  <c r="D34" i="29"/>
  <c r="D27" i="29"/>
  <c r="D26" i="29"/>
  <c r="D25" i="29"/>
  <c r="D24" i="29"/>
  <c r="D23" i="29"/>
  <c r="D22" i="29"/>
  <c r="C21" i="29"/>
  <c r="C41" i="29" s="1"/>
  <c r="E39" i="30" s="1"/>
  <c r="D19" i="29"/>
  <c r="D18" i="29"/>
  <c r="D17" i="29"/>
  <c r="D16" i="29"/>
  <c r="D15" i="29"/>
  <c r="D14" i="29"/>
  <c r="B41" i="29" l="1"/>
  <c r="F18" i="30"/>
  <c r="F24" i="30"/>
  <c r="D21" i="29"/>
  <c r="F33" i="30"/>
  <c r="F9" i="30"/>
  <c r="D32" i="29"/>
  <c r="F15" i="30"/>
  <c r="F21" i="30"/>
  <c r="F30" i="30"/>
  <c r="C36" i="30"/>
  <c r="C38" i="30" s="1"/>
  <c r="C39" i="30" s="1"/>
  <c r="C9" i="30"/>
  <c r="F12" i="30"/>
  <c r="F27" i="30"/>
  <c r="F37" i="30"/>
  <c r="F36" i="30"/>
  <c r="D13" i="29"/>
  <c r="D39" i="30" l="1"/>
  <c r="E41" i="30"/>
  <c r="E40" i="30" s="1"/>
  <c r="D41" i="29"/>
  <c r="F38" i="30"/>
</calcChain>
</file>

<file path=xl/sharedStrings.xml><?xml version="1.0" encoding="utf-8"?>
<sst xmlns="http://schemas.openxmlformats.org/spreadsheetml/2006/main" count="115" uniqueCount="79">
  <si>
    <t>Schválený</t>
  </si>
  <si>
    <t>na rok 2015</t>
  </si>
  <si>
    <t>rozpočtu</t>
  </si>
  <si>
    <t>Návrh</t>
  </si>
  <si>
    <t>v %</t>
  </si>
  <si>
    <t>rozpočet</t>
  </si>
  <si>
    <t xml:space="preserve">    Výdaje</t>
  </si>
  <si>
    <t>Kapitola</t>
  </si>
  <si>
    <t>01</t>
  </si>
  <si>
    <t>Rozvoj obce</t>
  </si>
  <si>
    <t>z toho: třída 5 - běžné výdaje</t>
  </si>
  <si>
    <t>02</t>
  </si>
  <si>
    <t>Městská infrastruktura</t>
  </si>
  <si>
    <t>03</t>
  </si>
  <si>
    <t>Doprava</t>
  </si>
  <si>
    <t>04</t>
  </si>
  <si>
    <t>Školství, mládež a sport</t>
  </si>
  <si>
    <t>05</t>
  </si>
  <si>
    <t>Zdravotnictví a sociální oblast</t>
  </si>
  <si>
    <t>06</t>
  </si>
  <si>
    <t>Kultura a cestovní ruch</t>
  </si>
  <si>
    <t>07</t>
  </si>
  <si>
    <t>Bezpečnost</t>
  </si>
  <si>
    <t>08</t>
  </si>
  <si>
    <t>Hospodářství</t>
  </si>
  <si>
    <t>09</t>
  </si>
  <si>
    <t>Vnitřní správa</t>
  </si>
  <si>
    <t>10</t>
  </si>
  <si>
    <t>Pokladní správa</t>
  </si>
  <si>
    <t>Třída 5 - běžné výdaje celkem</t>
  </si>
  <si>
    <t xml:space="preserve">                            v rámci souhrnného dotačního vztahu</t>
  </si>
  <si>
    <t>Výdaje celkem (po konsolidaci)</t>
  </si>
  <si>
    <t xml:space="preserve">Příjmy </t>
  </si>
  <si>
    <t>Třída 1 - daňové příjmy</t>
  </si>
  <si>
    <t>z toho: pol. 1361 - správní poplatky</t>
  </si>
  <si>
    <t xml:space="preserve">           pol. 1341 - místní poplatek ze psů</t>
  </si>
  <si>
    <t xml:space="preserve">           pol. 1343 - místní poplatek za užívání veřejného prostranství</t>
  </si>
  <si>
    <t xml:space="preserve">           pol. 1344 - místní poplatek ze vstupného</t>
  </si>
  <si>
    <t xml:space="preserve">           pol. 1511 - daň z nemovitých věcí</t>
  </si>
  <si>
    <t>Třída 2 - nedaňové příjmy</t>
  </si>
  <si>
    <t>z toho: pol. 2111 - příjmy z poskytování služeb a výrobků</t>
  </si>
  <si>
    <t xml:space="preserve">           pol. 2122 - odvody příspěvkových organizací</t>
  </si>
  <si>
    <t xml:space="preserve">           pol. 2141 - příjmy z úroků</t>
  </si>
  <si>
    <t xml:space="preserve">           pol. 2142 - příjmy z podílu na zisku a dividend</t>
  </si>
  <si>
    <t xml:space="preserve">           pol. 2212 - sankční platby přijaté od jiných subjektů (pokuty)</t>
  </si>
  <si>
    <t xml:space="preserve">           pol. 2324 - přijaté nekapitálové příspěvky a náhrady</t>
  </si>
  <si>
    <t>Třída 3 - kapitálové příjmy</t>
  </si>
  <si>
    <t>Třída 4 - přijaté dotace</t>
  </si>
  <si>
    <t xml:space="preserve">                           na výkon státní správy</t>
  </si>
  <si>
    <t xml:space="preserve">           pol. 4131 - převody z vlastních fondů hospodářské činnosti</t>
  </si>
  <si>
    <t>Příjmy celkem (po konsolidaci)</t>
  </si>
  <si>
    <t>Saldo příjmů a výdajů po konsolidaci</t>
  </si>
  <si>
    <t>Třída 8 - financování</t>
  </si>
  <si>
    <t xml:space="preserve">           třída 6 - kapitálové výdaje</t>
  </si>
  <si>
    <t>str. 2/2</t>
  </si>
  <si>
    <t>1. návrh rozpočtu</t>
  </si>
  <si>
    <t>(září 2014)</t>
  </si>
  <si>
    <t>Třída 6 - kapitálové výdaje celkem</t>
  </si>
  <si>
    <t xml:space="preserve">                                    na bankovních účtech </t>
  </si>
  <si>
    <t>z toho: pol. 4137 - převody mezi hl. městem Prahou a městskou částí Praha 8</t>
  </si>
  <si>
    <t xml:space="preserve">           pol. 4137 - převody mezi hl.městem Praha a městskou částí Praha 8</t>
  </si>
  <si>
    <t xml:space="preserve">                           dotační vztah k městské části Praha 8</t>
  </si>
  <si>
    <t>Příloha č. 2</t>
  </si>
  <si>
    <t xml:space="preserve">      pol. 8118 -aktivní krátkodobé operace řízení likvidity (cenné papíry)</t>
  </si>
  <si>
    <t xml:space="preserve">      pol. 8115 - změna stavu krátkodobých prostředků (přijaté dotace)</t>
  </si>
  <si>
    <t xml:space="preserve">           pol. 1342 - místní poplatek z pobytu</t>
  </si>
  <si>
    <t xml:space="preserve">           pol. 2329 - ostatní nedaňové příjmy jinde nezařazené</t>
  </si>
  <si>
    <t>str. 1/2</t>
  </si>
  <si>
    <t>(v tis. Kč)</t>
  </si>
  <si>
    <t>x</t>
  </si>
  <si>
    <t>na rok 2022</t>
  </si>
  <si>
    <t>Návrh Rozpočtu městské části Praha 8 na rok 2023</t>
  </si>
  <si>
    <t>na rok 2023</t>
  </si>
  <si>
    <t>2023/2022</t>
  </si>
  <si>
    <r>
      <t xml:space="preserve">           pol. </t>
    </r>
    <r>
      <rPr>
        <sz val="10"/>
        <rFont val="Arial CE"/>
        <charset val="238"/>
      </rPr>
      <t>4137</t>
    </r>
    <r>
      <rPr>
        <sz val="10"/>
        <rFont val="Arial CE"/>
        <family val="2"/>
        <charset val="238"/>
      </rPr>
      <t xml:space="preserve"> - převody mezi hl.městem Praha a městskou částí Praha 8</t>
    </r>
  </si>
  <si>
    <t xml:space="preserve">                           participace na rozvojových programech</t>
  </si>
  <si>
    <t>Zastupitelstva městské části Praha 8</t>
  </si>
  <si>
    <t>ze dne 22. února 2023</t>
  </si>
  <si>
    <t>usnesení č. Usn ZMC 0XXX/2023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</si>
</sst>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9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sz val="8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2"/>
      <name val="Arial CE"/>
      <charset val="238"/>
    </font>
    <font>
      <i/>
      <sz val="10"/>
      <name val="Arial CE"/>
      <charset val="238"/>
    </font>
    <font>
      <sz val="10"/>
      <color indexed="12"/>
      <name val="Arial CE"/>
      <charset val="238"/>
    </font>
    <font>
      <sz val="16"/>
      <name val="Arial CE"/>
      <charset val="238"/>
    </font>
    <font>
      <b/>
      <sz val="14"/>
      <name val="Arial CE"/>
      <charset val="238"/>
    </font>
    <font>
      <sz val="10"/>
      <color indexed="12"/>
      <name val="Arial CE"/>
      <family val="2"/>
      <charset val="238"/>
    </font>
    <font>
      <sz val="10"/>
      <color indexed="57"/>
      <name val="Arial CE"/>
      <family val="2"/>
      <charset val="238"/>
    </font>
    <font>
      <sz val="10"/>
      <color rgb="FFFF0000"/>
      <name val="Arial CE"/>
      <family val="2"/>
      <charset val="238"/>
    </font>
    <font>
      <b/>
      <sz val="10"/>
      <color indexed="12"/>
      <name val="Arial CE"/>
      <charset val="238"/>
    </font>
    <font>
      <b/>
      <sz val="12"/>
      <color rgb="FFFF0000"/>
      <name val="Arial CE"/>
      <charset val="238"/>
    </font>
    <font>
      <sz val="10"/>
      <color rgb="FFFF000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57">
    <xf numFmtId="0" fontId="0" fillId="0" borderId="0" xfId="0"/>
    <xf numFmtId="0" fontId="10" fillId="0" borderId="0" xfId="1" applyFont="1"/>
    <xf numFmtId="0" fontId="7" fillId="0" borderId="0" xfId="1" applyFont="1"/>
    <xf numFmtId="0" fontId="13" fillId="0" borderId="0" xfId="1" applyFont="1"/>
    <xf numFmtId="0" fontId="1" fillId="0" borderId="0" xfId="2"/>
    <xf numFmtId="0" fontId="3" fillId="0" borderId="0" xfId="2" applyFont="1"/>
    <xf numFmtId="164" fontId="3" fillId="0" borderId="0" xfId="2" applyNumberFormat="1" applyFont="1"/>
    <xf numFmtId="3" fontId="4" fillId="0" borderId="0" xfId="2" applyNumberFormat="1" applyFont="1"/>
    <xf numFmtId="3" fontId="2" fillId="0" borderId="0" xfId="1" applyNumberFormat="1" applyFont="1" applyAlignment="1">
      <alignment horizontal="right"/>
    </xf>
    <xf numFmtId="3" fontId="3" fillId="0" borderId="0" xfId="2" applyNumberFormat="1" applyFont="1"/>
    <xf numFmtId="3" fontId="3" fillId="0" borderId="0" xfId="1" applyNumberFormat="1" applyFont="1" applyAlignment="1">
      <alignment horizontal="right"/>
    </xf>
    <xf numFmtId="0" fontId="3" fillId="0" borderId="0" xfId="1" applyFont="1"/>
    <xf numFmtId="0" fontId="1" fillId="0" borderId="0" xfId="1"/>
    <xf numFmtId="3" fontId="16" fillId="0" borderId="0" xfId="1" applyNumberFormat="1" applyFont="1"/>
    <xf numFmtId="3" fontId="15" fillId="0" borderId="0" xfId="1" applyNumberFormat="1" applyFont="1"/>
    <xf numFmtId="3" fontId="7" fillId="0" borderId="0" xfId="1" applyNumberFormat="1" applyFont="1"/>
    <xf numFmtId="0" fontId="1" fillId="2" borderId="0" xfId="2" applyFill="1"/>
    <xf numFmtId="3" fontId="7" fillId="3" borderId="12" xfId="1" applyNumberFormat="1" applyFont="1" applyFill="1" applyBorder="1"/>
    <xf numFmtId="3" fontId="1" fillId="3" borderId="14" xfId="1" applyNumberFormat="1" applyFill="1" applyBorder="1"/>
    <xf numFmtId="3" fontId="4" fillId="3" borderId="35" xfId="1" applyNumberFormat="1" applyFont="1" applyFill="1" applyBorder="1"/>
    <xf numFmtId="3" fontId="2" fillId="3" borderId="30" xfId="1" applyNumberFormat="1" applyFont="1" applyFill="1" applyBorder="1"/>
    <xf numFmtId="3" fontId="2" fillId="3" borderId="38" xfId="1" applyNumberFormat="1" applyFont="1" applyFill="1" applyBorder="1"/>
    <xf numFmtId="3" fontId="2" fillId="3" borderId="32" xfId="1" applyNumberFormat="1" applyFont="1" applyFill="1" applyBorder="1"/>
    <xf numFmtId="3" fontId="2" fillId="3" borderId="34" xfId="1" applyNumberFormat="1" applyFont="1" applyFill="1" applyBorder="1"/>
    <xf numFmtId="3" fontId="1" fillId="3" borderId="15" xfId="1" applyNumberFormat="1" applyFill="1" applyBorder="1"/>
    <xf numFmtId="3" fontId="1" fillId="3" borderId="22" xfId="1" applyNumberFormat="1" applyFill="1" applyBorder="1"/>
    <xf numFmtId="0" fontId="6" fillId="2" borderId="0" xfId="2" applyFont="1" applyFill="1" applyAlignment="1">
      <alignment horizontal="center"/>
    </xf>
    <xf numFmtId="0" fontId="1" fillId="2" borderId="0" xfId="2" applyFill="1" applyAlignment="1">
      <alignment horizontal="center"/>
    </xf>
    <xf numFmtId="0" fontId="5" fillId="2" borderId="0" xfId="2" applyFont="1" applyFill="1" applyAlignment="1">
      <alignment horizontal="right"/>
    </xf>
    <xf numFmtId="0" fontId="6" fillId="2" borderId="41" xfId="2" applyFont="1" applyFill="1" applyBorder="1"/>
    <xf numFmtId="0" fontId="4" fillId="2" borderId="43" xfId="2" applyFont="1" applyFill="1" applyBorder="1"/>
    <xf numFmtId="0" fontId="7" fillId="2" borderId="5" xfId="2" applyFont="1" applyFill="1" applyBorder="1" applyAlignment="1">
      <alignment horizontal="center"/>
    </xf>
    <xf numFmtId="0" fontId="4" fillId="2" borderId="46" xfId="2" applyFont="1" applyFill="1" applyBorder="1"/>
    <xf numFmtId="0" fontId="3" fillId="2" borderId="9" xfId="2" applyFont="1" applyFill="1" applyBorder="1" applyAlignment="1">
      <alignment horizontal="left"/>
    </xf>
    <xf numFmtId="0" fontId="3" fillId="2" borderId="9" xfId="2" applyFont="1" applyFill="1" applyBorder="1"/>
    <xf numFmtId="0" fontId="14" fillId="2" borderId="9" xfId="2" applyFont="1" applyFill="1" applyBorder="1"/>
    <xf numFmtId="0" fontId="4" fillId="2" borderId="47" xfId="2" applyFont="1" applyFill="1" applyBorder="1"/>
    <xf numFmtId="0" fontId="4" fillId="2" borderId="9" xfId="2" applyFont="1" applyFill="1" applyBorder="1"/>
    <xf numFmtId="0" fontId="3" fillId="2" borderId="43" xfId="2" applyFont="1" applyFill="1" applyBorder="1"/>
    <xf numFmtId="0" fontId="3" fillId="2" borderId="50" xfId="2" applyFont="1" applyFill="1" applyBorder="1"/>
    <xf numFmtId="0" fontId="3" fillId="2" borderId="47" xfId="2" applyFont="1" applyFill="1" applyBorder="1"/>
    <xf numFmtId="0" fontId="3" fillId="2" borderId="18" xfId="2" applyFont="1" applyFill="1" applyBorder="1"/>
    <xf numFmtId="0" fontId="4" fillId="2" borderId="52" xfId="2" applyFont="1" applyFill="1" applyBorder="1"/>
    <xf numFmtId="0" fontId="1" fillId="2" borderId="16" xfId="1" applyFill="1" applyBorder="1"/>
    <xf numFmtId="0" fontId="1" fillId="2" borderId="17" xfId="1" applyFill="1" applyBorder="1"/>
    <xf numFmtId="0" fontId="6" fillId="2" borderId="1" xfId="2" applyFont="1" applyFill="1" applyBorder="1" applyAlignment="1">
      <alignment horizontal="center"/>
    </xf>
    <xf numFmtId="0" fontId="2" fillId="2" borderId="18" xfId="1" applyFont="1" applyFill="1" applyBorder="1" applyAlignment="1">
      <alignment horizontal="left"/>
    </xf>
    <xf numFmtId="0" fontId="11" fillId="2" borderId="18" xfId="1" applyFont="1" applyFill="1" applyBorder="1"/>
    <xf numFmtId="0" fontId="7" fillId="2" borderId="3" xfId="2" applyFont="1" applyFill="1" applyBorder="1" applyAlignment="1">
      <alignment horizontal="center"/>
    </xf>
    <xf numFmtId="0" fontId="12" fillId="2" borderId="19" xfId="1" applyFont="1" applyFill="1" applyBorder="1" applyAlignment="1">
      <alignment horizontal="center"/>
    </xf>
    <xf numFmtId="0" fontId="1" fillId="2" borderId="20" xfId="1" applyFill="1" applyBorder="1"/>
    <xf numFmtId="0" fontId="6" fillId="2" borderId="6" xfId="2" applyFont="1" applyFill="1" applyBorder="1" applyAlignment="1">
      <alignment horizontal="center"/>
    </xf>
    <xf numFmtId="0" fontId="9" fillId="2" borderId="18" xfId="1" applyFont="1" applyFill="1" applyBorder="1" applyAlignment="1">
      <alignment horizontal="center"/>
    </xf>
    <xf numFmtId="0" fontId="1" fillId="2" borderId="0" xfId="1" applyFill="1"/>
    <xf numFmtId="0" fontId="10" fillId="2" borderId="10" xfId="1" applyFont="1" applyFill="1" applyBorder="1"/>
    <xf numFmtId="49" fontId="7" fillId="2" borderId="9" xfId="1" applyNumberFormat="1" applyFont="1" applyFill="1" applyBorder="1" applyAlignment="1">
      <alignment horizontal="center"/>
    </xf>
    <xf numFmtId="0" fontId="7" fillId="2" borderId="14" xfId="1" applyFont="1" applyFill="1" applyBorder="1"/>
    <xf numFmtId="0" fontId="8" fillId="2" borderId="33" xfId="1" applyFont="1" applyFill="1" applyBorder="1" applyAlignment="1">
      <alignment horizontal="center"/>
    </xf>
    <xf numFmtId="0" fontId="2" fillId="2" borderId="34" xfId="1" applyFont="1" applyFill="1" applyBorder="1"/>
    <xf numFmtId="0" fontId="8" fillId="2" borderId="27" xfId="1" applyFont="1" applyFill="1" applyBorder="1" applyAlignment="1">
      <alignment horizontal="center"/>
    </xf>
    <xf numFmtId="0" fontId="2" fillId="2" borderId="36" xfId="1" applyFont="1" applyFill="1" applyBorder="1"/>
    <xf numFmtId="0" fontId="10" fillId="2" borderId="37" xfId="1" applyFont="1" applyFill="1" applyBorder="1"/>
    <xf numFmtId="0" fontId="2" fillId="2" borderId="38" xfId="1" applyFont="1" applyFill="1" applyBorder="1"/>
    <xf numFmtId="0" fontId="1" fillId="2" borderId="26" xfId="1" applyFill="1" applyBorder="1" applyAlignment="1">
      <alignment horizontal="center"/>
    </xf>
    <xf numFmtId="0" fontId="2" fillId="2" borderId="39" xfId="1" applyFont="1" applyFill="1" applyBorder="1"/>
    <xf numFmtId="0" fontId="2" fillId="2" borderId="9" xfId="1" applyFont="1" applyFill="1" applyBorder="1" applyAlignment="1">
      <alignment horizontal="center"/>
    </xf>
    <xf numFmtId="0" fontId="2" fillId="2" borderId="11" xfId="1" applyFont="1" applyFill="1" applyBorder="1"/>
    <xf numFmtId="0" fontId="1" fillId="2" borderId="9" xfId="1" applyFill="1" applyBorder="1" applyAlignment="1">
      <alignment horizontal="center"/>
    </xf>
    <xf numFmtId="0" fontId="1" fillId="2" borderId="11" xfId="1" applyFill="1" applyBorder="1"/>
    <xf numFmtId="0" fontId="3" fillId="2" borderId="12" xfId="2" applyFont="1" applyFill="1" applyBorder="1"/>
    <xf numFmtId="0" fontId="1" fillId="2" borderId="5" xfId="1" applyFill="1" applyBorder="1" applyAlignment="1">
      <alignment horizontal="center"/>
    </xf>
    <xf numFmtId="0" fontId="7" fillId="0" borderId="0" xfId="2" applyFont="1"/>
    <xf numFmtId="0" fontId="6" fillId="2" borderId="42" xfId="2" applyFont="1" applyFill="1" applyBorder="1" applyAlignment="1">
      <alignment horizontal="center"/>
    </xf>
    <xf numFmtId="0" fontId="6" fillId="2" borderId="23" xfId="1" applyFont="1" applyFill="1" applyBorder="1" applyAlignment="1">
      <alignment horizontal="center"/>
    </xf>
    <xf numFmtId="0" fontId="6" fillId="2" borderId="2" xfId="1" applyFont="1" applyFill="1" applyBorder="1" applyAlignment="1">
      <alignment horizontal="center"/>
    </xf>
    <xf numFmtId="0" fontId="7" fillId="2" borderId="44" xfId="2" applyFont="1" applyFill="1" applyBorder="1" applyAlignment="1">
      <alignment horizontal="center"/>
    </xf>
    <xf numFmtId="0" fontId="6" fillId="2" borderId="15" xfId="1" applyFont="1" applyFill="1" applyBorder="1" applyAlignment="1">
      <alignment horizontal="center"/>
    </xf>
    <xf numFmtId="0" fontId="7" fillId="2" borderId="4" xfId="1" applyFont="1" applyFill="1" applyBorder="1" applyAlignment="1">
      <alignment horizontal="center"/>
    </xf>
    <xf numFmtId="0" fontId="6" fillId="2" borderId="45" xfId="2" applyFont="1" applyFill="1" applyBorder="1" applyAlignment="1">
      <alignment horizontal="center"/>
    </xf>
    <xf numFmtId="0" fontId="6" fillId="2" borderId="22" xfId="1" applyFont="1" applyFill="1" applyBorder="1" applyAlignment="1">
      <alignment horizontal="center"/>
    </xf>
    <xf numFmtId="0" fontId="7" fillId="2" borderId="7" xfId="1" applyFont="1" applyFill="1" applyBorder="1" applyAlignment="1">
      <alignment horizontal="center"/>
    </xf>
    <xf numFmtId="3" fontId="4" fillId="2" borderId="51" xfId="2" applyNumberFormat="1" applyFont="1" applyFill="1" applyBorder="1"/>
    <xf numFmtId="3" fontId="4" fillId="2" borderId="56" xfId="2" applyNumberFormat="1" applyFont="1" applyFill="1" applyBorder="1"/>
    <xf numFmtId="4" fontId="3" fillId="2" borderId="4" xfId="1" applyNumberFormat="1" applyFont="1" applyFill="1" applyBorder="1" applyAlignment="1">
      <alignment horizontal="right"/>
    </xf>
    <xf numFmtId="4" fontId="3" fillId="2" borderId="49" xfId="1" applyNumberFormat="1" applyFont="1" applyFill="1" applyBorder="1" applyAlignment="1">
      <alignment horizontal="right"/>
    </xf>
    <xf numFmtId="3" fontId="3" fillId="2" borderId="48" xfId="2" applyNumberFormat="1" applyFont="1" applyFill="1" applyBorder="1"/>
    <xf numFmtId="4" fontId="3" fillId="2" borderId="13" xfId="1" applyNumberFormat="1" applyFont="1" applyFill="1" applyBorder="1" applyAlignment="1">
      <alignment horizontal="right"/>
    </xf>
    <xf numFmtId="3" fontId="3" fillId="2" borderId="55" xfId="2" applyNumberFormat="1" applyFont="1" applyFill="1" applyBorder="1"/>
    <xf numFmtId="3" fontId="4" fillId="2" borderId="53" xfId="2" applyNumberFormat="1" applyFont="1" applyFill="1" applyBorder="1"/>
    <xf numFmtId="4" fontId="4" fillId="2" borderId="54" xfId="2" applyNumberFormat="1" applyFont="1" applyFill="1" applyBorder="1"/>
    <xf numFmtId="0" fontId="10" fillId="2" borderId="24" xfId="1" applyFont="1" applyFill="1" applyBorder="1"/>
    <xf numFmtId="0" fontId="7" fillId="2" borderId="0" xfId="1" applyFont="1" applyFill="1"/>
    <xf numFmtId="3" fontId="7" fillId="2" borderId="14" xfId="1" applyNumberFormat="1" applyFont="1" applyFill="1" applyBorder="1"/>
    <xf numFmtId="3" fontId="1" fillId="2" borderId="14" xfId="1" applyNumberFormat="1" applyFill="1" applyBorder="1"/>
    <xf numFmtId="3" fontId="4" fillId="2" borderId="34" xfId="1" applyNumberFormat="1" applyFont="1" applyFill="1" applyBorder="1"/>
    <xf numFmtId="3" fontId="2" fillId="2" borderId="36" xfId="1" applyNumberFormat="1" applyFont="1" applyFill="1" applyBorder="1"/>
    <xf numFmtId="3" fontId="2" fillId="2" borderId="38" xfId="1" applyNumberFormat="1" applyFont="1" applyFill="1" applyBorder="1"/>
    <xf numFmtId="3" fontId="2" fillId="2" borderId="32" xfId="1" applyNumberFormat="1" applyFont="1" applyFill="1" applyBorder="1"/>
    <xf numFmtId="3" fontId="2" fillId="2" borderId="34" xfId="1" applyNumberFormat="1" applyFont="1" applyFill="1" applyBorder="1"/>
    <xf numFmtId="3" fontId="1" fillId="2" borderId="22" xfId="1" applyNumberFormat="1" applyFill="1" applyBorder="1"/>
    <xf numFmtId="0" fontId="10" fillId="2" borderId="0" xfId="1" applyFont="1" applyFill="1"/>
    <xf numFmtId="4" fontId="7" fillId="2" borderId="13" xfId="1" applyNumberFormat="1" applyFont="1" applyFill="1" applyBorder="1"/>
    <xf numFmtId="4" fontId="1" fillId="2" borderId="13" xfId="1" applyNumberFormat="1" applyFill="1" applyBorder="1" applyAlignment="1">
      <alignment horizontal="right"/>
    </xf>
    <xf numFmtId="4" fontId="2" fillId="2" borderId="40" xfId="1" applyNumberFormat="1" applyFont="1" applyFill="1" applyBorder="1"/>
    <xf numFmtId="4" fontId="2" fillId="2" borderId="25" xfId="1" applyNumberFormat="1" applyFont="1" applyFill="1" applyBorder="1"/>
    <xf numFmtId="4" fontId="2" fillId="2" borderId="4" xfId="1" applyNumberFormat="1" applyFont="1" applyFill="1" applyBorder="1"/>
    <xf numFmtId="4" fontId="2" fillId="2" borderId="31" xfId="1" applyNumberFormat="1" applyFont="1" applyFill="1" applyBorder="1" applyAlignment="1">
      <alignment horizontal="right"/>
    </xf>
    <xf numFmtId="4" fontId="2" fillId="2" borderId="40" xfId="1" applyNumberFormat="1" applyFont="1" applyFill="1" applyBorder="1" applyAlignment="1">
      <alignment horizontal="right"/>
    </xf>
    <xf numFmtId="4" fontId="1" fillId="2" borderId="21" xfId="1" applyNumberFormat="1" applyFill="1" applyBorder="1" applyAlignment="1">
      <alignment horizontal="right"/>
    </xf>
    <xf numFmtId="2" fontId="8" fillId="2" borderId="29" xfId="1" applyNumberFormat="1" applyFont="1" applyFill="1" applyBorder="1"/>
    <xf numFmtId="0" fontId="3" fillId="2" borderId="0" xfId="1" applyFont="1" applyFill="1"/>
    <xf numFmtId="3" fontId="1" fillId="2" borderId="12" xfId="1" applyNumberFormat="1" applyFill="1" applyBorder="1"/>
    <xf numFmtId="3" fontId="3" fillId="2" borderId="57" xfId="2" applyNumberFormat="1" applyFont="1" applyFill="1" applyBorder="1"/>
    <xf numFmtId="3" fontId="1" fillId="2" borderId="57" xfId="2" applyNumberFormat="1" applyFill="1" applyBorder="1"/>
    <xf numFmtId="3" fontId="4" fillId="2" borderId="57" xfId="2" applyNumberFormat="1" applyFont="1" applyFill="1" applyBorder="1"/>
    <xf numFmtId="3" fontId="2" fillId="2" borderId="57" xfId="2" applyNumberFormat="1" applyFont="1" applyFill="1" applyBorder="1"/>
    <xf numFmtId="3" fontId="4" fillId="2" borderId="12" xfId="2" applyNumberFormat="1" applyFont="1" applyFill="1" applyBorder="1"/>
    <xf numFmtId="3" fontId="3" fillId="2" borderId="3" xfId="2" applyNumberFormat="1" applyFont="1" applyFill="1" applyBorder="1"/>
    <xf numFmtId="4" fontId="2" fillId="2" borderId="49" xfId="1" applyNumberFormat="1" applyFont="1" applyFill="1" applyBorder="1" applyAlignment="1">
      <alignment horizontal="right"/>
    </xf>
    <xf numFmtId="3" fontId="2" fillId="2" borderId="49" xfId="2" applyNumberFormat="1" applyFont="1" applyFill="1" applyBorder="1" applyAlignment="1">
      <alignment horizontal="right"/>
    </xf>
    <xf numFmtId="4" fontId="2" fillId="2" borderId="58" xfId="1" applyNumberFormat="1" applyFont="1" applyFill="1" applyBorder="1" applyAlignment="1">
      <alignment horizontal="right"/>
    </xf>
    <xf numFmtId="4" fontId="3" fillId="2" borderId="59" xfId="1" applyNumberFormat="1" applyFont="1" applyFill="1" applyBorder="1" applyAlignment="1">
      <alignment horizontal="right"/>
    </xf>
    <xf numFmtId="4" fontId="3" fillId="2" borderId="60" xfId="1" applyNumberFormat="1" applyFont="1" applyFill="1" applyBorder="1" applyAlignment="1">
      <alignment horizontal="right"/>
    </xf>
    <xf numFmtId="164" fontId="4" fillId="2" borderId="12" xfId="2" applyNumberFormat="1" applyFont="1" applyFill="1" applyBorder="1"/>
    <xf numFmtId="164" fontId="3" fillId="2" borderId="3" xfId="2" applyNumberFormat="1" applyFont="1" applyFill="1" applyBorder="1"/>
    <xf numFmtId="164" fontId="3" fillId="2" borderId="57" xfId="2" applyNumberFormat="1" applyFont="1" applyFill="1" applyBorder="1"/>
    <xf numFmtId="3" fontId="3" fillId="2" borderId="61" xfId="2" applyNumberFormat="1" applyFont="1" applyFill="1" applyBorder="1"/>
    <xf numFmtId="164" fontId="3" fillId="2" borderId="61" xfId="2" applyNumberFormat="1" applyFont="1" applyFill="1" applyBorder="1"/>
    <xf numFmtId="3" fontId="17" fillId="2" borderId="32" xfId="1" applyNumberFormat="1" applyFont="1" applyFill="1" applyBorder="1"/>
    <xf numFmtId="49" fontId="1" fillId="4" borderId="9" xfId="1" applyNumberFormat="1" applyFill="1" applyBorder="1" applyAlignment="1">
      <alignment horizontal="center"/>
    </xf>
    <xf numFmtId="0" fontId="1" fillId="4" borderId="14" xfId="1" applyFill="1" applyBorder="1"/>
    <xf numFmtId="3" fontId="1" fillId="4" borderId="12" xfId="1" applyNumberFormat="1" applyFill="1" applyBorder="1"/>
    <xf numFmtId="3" fontId="1" fillId="4" borderId="14" xfId="1" applyNumberFormat="1" applyFill="1" applyBorder="1"/>
    <xf numFmtId="4" fontId="1" fillId="4" borderId="13" xfId="1" applyNumberFormat="1" applyFill="1" applyBorder="1"/>
    <xf numFmtId="49" fontId="1" fillId="5" borderId="9" xfId="1" applyNumberFormat="1" applyFill="1" applyBorder="1" applyAlignment="1">
      <alignment horizontal="center"/>
    </xf>
    <xf numFmtId="0" fontId="1" fillId="5" borderId="14" xfId="1" applyFill="1" applyBorder="1"/>
    <xf numFmtId="3" fontId="1" fillId="5" borderId="12" xfId="1" applyNumberFormat="1" applyFill="1" applyBorder="1"/>
    <xf numFmtId="3" fontId="1" fillId="5" borderId="14" xfId="1" applyNumberFormat="1" applyFill="1" applyBorder="1"/>
    <xf numFmtId="4" fontId="1" fillId="5" borderId="13" xfId="1" applyNumberFormat="1" applyFill="1" applyBorder="1"/>
    <xf numFmtId="4" fontId="1" fillId="5" borderId="13" xfId="1" applyNumberFormat="1" applyFill="1" applyBorder="1" applyAlignment="1">
      <alignment horizontal="right"/>
    </xf>
    <xf numFmtId="49" fontId="1" fillId="5" borderId="26" xfId="1" applyNumberFormat="1" applyFill="1" applyBorder="1" applyAlignment="1">
      <alignment horizontal="center"/>
    </xf>
    <xf numFmtId="0" fontId="1" fillId="5" borderId="32" xfId="1" applyFill="1" applyBorder="1"/>
    <xf numFmtId="3" fontId="1" fillId="5" borderId="28" xfId="1" applyNumberFormat="1" applyFill="1" applyBorder="1"/>
    <xf numFmtId="3" fontId="1" fillId="5" borderId="32" xfId="1" applyNumberFormat="1" applyFill="1" applyBorder="1"/>
    <xf numFmtId="0" fontId="18" fillId="0" borderId="0" xfId="1" applyFont="1"/>
    <xf numFmtId="3" fontId="1" fillId="0" borderId="0" xfId="2" applyNumberFormat="1"/>
    <xf numFmtId="3" fontId="7" fillId="0" borderId="0" xfId="2" applyNumberFormat="1" applyFont="1"/>
    <xf numFmtId="3" fontId="10" fillId="0" borderId="0" xfId="1" applyNumberFormat="1" applyFont="1"/>
    <xf numFmtId="0" fontId="15" fillId="0" borderId="0" xfId="2" applyFont="1"/>
    <xf numFmtId="164" fontId="18" fillId="0" borderId="0" xfId="2" applyNumberFormat="1" applyFont="1"/>
    <xf numFmtId="3" fontId="13" fillId="0" borderId="0" xfId="1" applyNumberFormat="1" applyFont="1"/>
    <xf numFmtId="14" fontId="7" fillId="2" borderId="0" xfId="2" applyNumberFormat="1" applyFont="1" applyFill="1"/>
    <xf numFmtId="0" fontId="1" fillId="0" borderId="8" xfId="2" applyBorder="1"/>
    <xf numFmtId="164" fontId="3" fillId="0" borderId="48" xfId="2" applyNumberFormat="1" applyFont="1" applyBorder="1"/>
    <xf numFmtId="0" fontId="12" fillId="2" borderId="0" xfId="2" applyFont="1" applyFill="1" applyAlignment="1">
      <alignment horizontal="center"/>
    </xf>
    <xf numFmtId="0" fontId="0" fillId="2" borderId="0" xfId="0" applyFill="1" applyAlignment="1">
      <alignment horizontal="center"/>
    </xf>
    <xf numFmtId="0" fontId="6" fillId="2" borderId="0" xfId="2" applyFont="1" applyFill="1" applyAlignment="1">
      <alignment horizontal="center"/>
    </xf>
  </cellXfs>
  <cellStyles count="3">
    <cellStyle name="Normální" xfId="0" builtinId="0"/>
    <cellStyle name="normální 2" xfId="1" xr:uid="{00000000-0005-0000-0000-000001000000}"/>
    <cellStyle name="normální_Konečný návrh 2011  příjmy a výdaje" xfId="2" xr:uid="{00000000-0005-0000-0000-000002000000}"/>
  </cellStyles>
  <dxfs count="0"/>
  <tableStyles count="0" defaultTableStyle="TableStyleMedium9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08\ROZPOCET\Users\p08x3565\Desktop\v&#253;daj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říjmy    "/>
      <sheetName val="Výdaje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6"/>
  <sheetViews>
    <sheetView tabSelected="1" workbookViewId="0">
      <selection activeCell="C2" sqref="C2"/>
    </sheetView>
  </sheetViews>
  <sheetFormatPr defaultColWidth="9.140625" defaultRowHeight="12.75" x14ac:dyDescent="0.2"/>
  <cols>
    <col min="1" max="1" width="76.28515625" style="4" customWidth="1"/>
    <col min="2" max="2" width="15.5703125" style="4" customWidth="1"/>
    <col min="3" max="3" width="17.28515625" style="4" customWidth="1"/>
    <col min="4" max="4" width="13.28515625" style="4" customWidth="1"/>
    <col min="5" max="5" width="12.28515625" style="4" customWidth="1"/>
    <col min="6" max="6" width="15.5703125" style="4" customWidth="1"/>
    <col min="7" max="16384" width="9.140625" style="4"/>
  </cols>
  <sheetData>
    <row r="1" spans="1:6" x14ac:dyDescent="0.2">
      <c r="C1" s="4" t="s">
        <v>62</v>
      </c>
    </row>
    <row r="2" spans="1:6" x14ac:dyDescent="0.2">
      <c r="C2" s="4" t="s">
        <v>78</v>
      </c>
    </row>
    <row r="3" spans="1:6" x14ac:dyDescent="0.2">
      <c r="C3" s="4" t="s">
        <v>76</v>
      </c>
    </row>
    <row r="4" spans="1:6" x14ac:dyDescent="0.2">
      <c r="C4" s="152" t="s">
        <v>77</v>
      </c>
      <c r="D4" s="152"/>
    </row>
    <row r="6" spans="1:6" ht="18" x14ac:dyDescent="0.25">
      <c r="A6" s="154" t="s">
        <v>71</v>
      </c>
      <c r="B6" s="155"/>
      <c r="C6" s="155"/>
      <c r="D6" s="155"/>
    </row>
    <row r="7" spans="1:6" ht="15" x14ac:dyDescent="0.25">
      <c r="A7" s="156" t="s">
        <v>68</v>
      </c>
      <c r="B7" s="155"/>
      <c r="C7" s="155"/>
      <c r="D7" s="155"/>
    </row>
    <row r="8" spans="1:6" x14ac:dyDescent="0.2">
      <c r="A8" s="16"/>
      <c r="B8" s="16"/>
      <c r="C8" s="16"/>
      <c r="D8" s="16"/>
    </row>
    <row r="9" spans="1:6" ht="18" customHeight="1" thickBot="1" x14ac:dyDescent="0.25">
      <c r="A9" s="26"/>
      <c r="B9" s="27"/>
      <c r="C9" s="27"/>
      <c r="D9" s="28" t="s">
        <v>67</v>
      </c>
    </row>
    <row r="10" spans="1:6" ht="18.75" customHeight="1" x14ac:dyDescent="0.2">
      <c r="A10" s="29"/>
      <c r="B10" s="72" t="s">
        <v>0</v>
      </c>
      <c r="C10" s="73" t="s">
        <v>3</v>
      </c>
      <c r="D10" s="74"/>
    </row>
    <row r="11" spans="1:6" ht="15.75" x14ac:dyDescent="0.25">
      <c r="A11" s="30" t="s">
        <v>32</v>
      </c>
      <c r="B11" s="75" t="s">
        <v>5</v>
      </c>
      <c r="C11" s="76" t="s">
        <v>2</v>
      </c>
      <c r="D11" s="77" t="s">
        <v>73</v>
      </c>
    </row>
    <row r="12" spans="1:6" ht="16.5" customHeight="1" thickBot="1" x14ac:dyDescent="0.25">
      <c r="A12" s="31"/>
      <c r="B12" s="78" t="s">
        <v>70</v>
      </c>
      <c r="C12" s="79" t="s">
        <v>72</v>
      </c>
      <c r="D12" s="80" t="s">
        <v>4</v>
      </c>
      <c r="E12" s="151"/>
    </row>
    <row r="13" spans="1:6" s="5" customFormat="1" ht="15.75" x14ac:dyDescent="0.25">
      <c r="A13" s="32" t="s">
        <v>33</v>
      </c>
      <c r="B13" s="81">
        <f>B14+B15+B16+B17+B18+B19</f>
        <v>151700</v>
      </c>
      <c r="C13" s="81">
        <f>C14+C15+C16+C17+C18+C19</f>
        <v>156500</v>
      </c>
      <c r="D13" s="118">
        <f>C13/B13*100</f>
        <v>103.16413974950561</v>
      </c>
      <c r="E13" s="146"/>
    </row>
    <row r="14" spans="1:6" s="5" customFormat="1" x14ac:dyDescent="0.2">
      <c r="A14" s="33" t="s">
        <v>34</v>
      </c>
      <c r="B14" s="112">
        <v>8000</v>
      </c>
      <c r="C14" s="112">
        <v>12000</v>
      </c>
      <c r="D14" s="84">
        <f>C14/B14*100</f>
        <v>150</v>
      </c>
      <c r="E14" s="9"/>
      <c r="F14" s="148"/>
    </row>
    <row r="15" spans="1:6" s="5" customFormat="1" x14ac:dyDescent="0.2">
      <c r="A15" s="34" t="s">
        <v>35</v>
      </c>
      <c r="B15" s="112">
        <v>2500</v>
      </c>
      <c r="C15" s="112">
        <v>2500</v>
      </c>
      <c r="D15" s="84">
        <f t="shared" ref="D15:D19" si="0">C15/B15*100</f>
        <v>100</v>
      </c>
      <c r="E15" s="9"/>
      <c r="F15" s="148"/>
    </row>
    <row r="16" spans="1:6" s="5" customFormat="1" x14ac:dyDescent="0.2">
      <c r="A16" s="34" t="s">
        <v>65</v>
      </c>
      <c r="B16" s="112">
        <v>2000</v>
      </c>
      <c r="C16" s="112">
        <v>4000</v>
      </c>
      <c r="D16" s="84">
        <f t="shared" si="0"/>
        <v>200</v>
      </c>
      <c r="E16" s="9"/>
      <c r="F16" s="148"/>
    </row>
    <row r="17" spans="1:6" s="5" customFormat="1" x14ac:dyDescent="0.2">
      <c r="A17" s="34" t="s">
        <v>36</v>
      </c>
      <c r="B17" s="112">
        <v>20000</v>
      </c>
      <c r="C17" s="112">
        <v>15500</v>
      </c>
      <c r="D17" s="84">
        <f t="shared" si="0"/>
        <v>77.5</v>
      </c>
      <c r="E17" s="9"/>
      <c r="F17" s="148"/>
    </row>
    <row r="18" spans="1:6" s="5" customFormat="1" x14ac:dyDescent="0.2">
      <c r="A18" s="34" t="s">
        <v>37</v>
      </c>
      <c r="B18" s="112">
        <v>1000</v>
      </c>
      <c r="C18" s="112">
        <v>1500</v>
      </c>
      <c r="D18" s="84">
        <f t="shared" si="0"/>
        <v>150</v>
      </c>
      <c r="E18" s="9"/>
      <c r="F18" s="148"/>
    </row>
    <row r="19" spans="1:6" s="5" customFormat="1" x14ac:dyDescent="0.2">
      <c r="A19" s="34" t="s">
        <v>38</v>
      </c>
      <c r="B19" s="112">
        <v>118200</v>
      </c>
      <c r="C19" s="112">
        <v>121000</v>
      </c>
      <c r="D19" s="84">
        <f t="shared" si="0"/>
        <v>102.36886632825718</v>
      </c>
      <c r="E19" s="9"/>
      <c r="F19" s="148"/>
    </row>
    <row r="20" spans="1:6" x14ac:dyDescent="0.2">
      <c r="A20" s="35"/>
      <c r="B20" s="113"/>
      <c r="C20" s="113"/>
      <c r="D20" s="84"/>
      <c r="E20" s="145"/>
    </row>
    <row r="21" spans="1:6" s="5" customFormat="1" ht="15.75" x14ac:dyDescent="0.25">
      <c r="A21" s="36" t="s">
        <v>39</v>
      </c>
      <c r="B21" s="114">
        <f>B22+B23+B24+B25+B26+B27+B28</f>
        <v>30777</v>
      </c>
      <c r="C21" s="114">
        <f>C22+C23+C24+C25+C26+C27+C28</f>
        <v>46850</v>
      </c>
      <c r="D21" s="118">
        <f>C21/B21*100</f>
        <v>152.22406342398546</v>
      </c>
      <c r="E21" s="146"/>
    </row>
    <row r="22" spans="1:6" s="5" customFormat="1" x14ac:dyDescent="0.2">
      <c r="A22" s="34" t="s">
        <v>40</v>
      </c>
      <c r="B22" s="112">
        <v>200</v>
      </c>
      <c r="C22" s="112">
        <v>200</v>
      </c>
      <c r="D22" s="84">
        <f>C22/B22*100</f>
        <v>100</v>
      </c>
      <c r="E22" s="9"/>
      <c r="F22" s="6"/>
    </row>
    <row r="23" spans="1:6" s="5" customFormat="1" x14ac:dyDescent="0.2">
      <c r="A23" s="34" t="s">
        <v>41</v>
      </c>
      <c r="B23" s="112">
        <v>2800</v>
      </c>
      <c r="C23" s="112">
        <v>2800</v>
      </c>
      <c r="D23" s="84">
        <f t="shared" ref="D23:D27" si="1">C23/B23*100</f>
        <v>100</v>
      </c>
      <c r="E23" s="9"/>
      <c r="F23" s="6"/>
    </row>
    <row r="24" spans="1:6" s="5" customFormat="1" x14ac:dyDescent="0.2">
      <c r="A24" s="34" t="s">
        <v>42</v>
      </c>
      <c r="B24" s="112">
        <v>177</v>
      </c>
      <c r="C24" s="112">
        <v>250</v>
      </c>
      <c r="D24" s="84">
        <f t="shared" si="1"/>
        <v>141.24293785310735</v>
      </c>
      <c r="E24" s="9"/>
    </row>
    <row r="25" spans="1:6" s="5" customFormat="1" x14ac:dyDescent="0.2">
      <c r="A25" s="34" t="s">
        <v>43</v>
      </c>
      <c r="B25" s="112">
        <v>12900</v>
      </c>
      <c r="C25" s="112">
        <v>12900</v>
      </c>
      <c r="D25" s="84">
        <f t="shared" si="1"/>
        <v>100</v>
      </c>
      <c r="E25" s="9"/>
      <c r="F25" s="6"/>
    </row>
    <row r="26" spans="1:6" s="5" customFormat="1" x14ac:dyDescent="0.2">
      <c r="A26" s="34" t="s">
        <v>44</v>
      </c>
      <c r="B26" s="112">
        <v>14000</v>
      </c>
      <c r="C26" s="112">
        <v>30000</v>
      </c>
      <c r="D26" s="84">
        <f t="shared" si="1"/>
        <v>214.28571428571428</v>
      </c>
      <c r="E26" s="9"/>
      <c r="F26" s="149"/>
    </row>
    <row r="27" spans="1:6" s="5" customFormat="1" x14ac:dyDescent="0.2">
      <c r="A27" s="34" t="s">
        <v>45</v>
      </c>
      <c r="B27" s="112">
        <v>700</v>
      </c>
      <c r="C27" s="112">
        <v>700</v>
      </c>
      <c r="D27" s="84">
        <f t="shared" si="1"/>
        <v>100</v>
      </c>
      <c r="E27" s="9"/>
    </row>
    <row r="28" spans="1:6" s="5" customFormat="1" x14ac:dyDescent="0.2">
      <c r="A28" s="34" t="s">
        <v>66</v>
      </c>
      <c r="B28" s="112">
        <v>0</v>
      </c>
      <c r="C28" s="112">
        <v>0</v>
      </c>
      <c r="D28" s="84" t="s">
        <v>69</v>
      </c>
      <c r="E28" s="9"/>
    </row>
    <row r="29" spans="1:6" x14ac:dyDescent="0.2">
      <c r="A29" s="35"/>
      <c r="B29" s="113"/>
      <c r="C29" s="113"/>
      <c r="D29" s="84"/>
      <c r="E29" s="145"/>
    </row>
    <row r="30" spans="1:6" s="5" customFormat="1" ht="15.75" x14ac:dyDescent="0.25">
      <c r="A30" s="37" t="s">
        <v>46</v>
      </c>
      <c r="B30" s="115">
        <v>0</v>
      </c>
      <c r="C30" s="115">
        <v>0</v>
      </c>
      <c r="D30" s="119" t="s">
        <v>69</v>
      </c>
      <c r="E30" s="9"/>
    </row>
    <row r="31" spans="1:6" x14ac:dyDescent="0.2">
      <c r="A31" s="35"/>
      <c r="B31" s="113"/>
      <c r="C31" s="113"/>
      <c r="D31" s="84"/>
      <c r="E31" s="145"/>
    </row>
    <row r="32" spans="1:6" s="5" customFormat="1" ht="15.75" x14ac:dyDescent="0.25">
      <c r="A32" s="37" t="s">
        <v>47</v>
      </c>
      <c r="B32" s="116">
        <f>B34+B35+B39+B36</f>
        <v>663780</v>
      </c>
      <c r="C32" s="123">
        <f>C34+C35+C38+C39+C36</f>
        <v>801848.9</v>
      </c>
      <c r="D32" s="120">
        <f>C32/B32*100</f>
        <v>120.80040073518335</v>
      </c>
      <c r="E32" s="7"/>
      <c r="F32" s="8"/>
    </row>
    <row r="33" spans="1:6" s="5" customFormat="1" ht="14.25" customHeight="1" x14ac:dyDescent="0.2">
      <c r="A33" s="38" t="s">
        <v>59</v>
      </c>
      <c r="B33" s="117"/>
      <c r="C33" s="124"/>
      <c r="D33" s="121"/>
      <c r="E33" s="9"/>
      <c r="F33" s="10"/>
    </row>
    <row r="34" spans="1:6" s="5" customFormat="1" x14ac:dyDescent="0.2">
      <c r="A34" s="38" t="s">
        <v>48</v>
      </c>
      <c r="B34" s="112">
        <v>88527</v>
      </c>
      <c r="C34" s="125">
        <v>92213.9</v>
      </c>
      <c r="D34" s="84">
        <f>C34/B34*100</f>
        <v>104.16471810859962</v>
      </c>
      <c r="E34" s="9"/>
      <c r="F34" s="10"/>
    </row>
    <row r="35" spans="1:6" s="5" customFormat="1" x14ac:dyDescent="0.2">
      <c r="A35" s="39" t="s">
        <v>60</v>
      </c>
      <c r="B35" s="126"/>
      <c r="C35" s="127"/>
      <c r="D35" s="122"/>
      <c r="E35" s="9"/>
      <c r="F35" s="10"/>
    </row>
    <row r="36" spans="1:6" s="5" customFormat="1" x14ac:dyDescent="0.2">
      <c r="A36" s="40" t="s">
        <v>61</v>
      </c>
      <c r="B36" s="112">
        <v>357379</v>
      </c>
      <c r="C36" s="125">
        <v>411761</v>
      </c>
      <c r="D36" s="84">
        <f>C36/B36*100</f>
        <v>115.21689858665451</v>
      </c>
      <c r="E36" s="9"/>
      <c r="F36" s="10"/>
    </row>
    <row r="37" spans="1:6" s="5" customFormat="1" x14ac:dyDescent="0.2">
      <c r="A37" s="39" t="s">
        <v>74</v>
      </c>
      <c r="B37" s="117"/>
      <c r="C37" s="124"/>
      <c r="D37" s="121"/>
      <c r="E37" s="9"/>
      <c r="F37" s="10"/>
    </row>
    <row r="38" spans="1:6" s="5" customFormat="1" ht="14.25" customHeight="1" x14ac:dyDescent="0.2">
      <c r="A38" s="40" t="s">
        <v>75</v>
      </c>
      <c r="B38" s="112">
        <v>0</v>
      </c>
      <c r="C38" s="125">
        <v>80000</v>
      </c>
      <c r="D38" s="84" t="s">
        <v>69</v>
      </c>
      <c r="E38" s="9"/>
      <c r="F38" s="10"/>
    </row>
    <row r="39" spans="1:6" s="5" customFormat="1" ht="14.25" customHeight="1" x14ac:dyDescent="0.2">
      <c r="A39" s="34" t="s">
        <v>49</v>
      </c>
      <c r="B39" s="85">
        <v>217874</v>
      </c>
      <c r="C39" s="153">
        <v>217874</v>
      </c>
      <c r="D39" s="86">
        <f>C39/B39*100</f>
        <v>100</v>
      </c>
      <c r="E39" s="9"/>
    </row>
    <row r="40" spans="1:6" s="5" customFormat="1" ht="14.25" customHeight="1" thickBot="1" x14ac:dyDescent="0.25">
      <c r="A40" s="41"/>
      <c r="B40" s="87"/>
      <c r="C40" s="87"/>
      <c r="D40" s="83"/>
      <c r="E40" s="9"/>
      <c r="F40" s="10"/>
    </row>
    <row r="41" spans="1:6" s="5" customFormat="1" ht="18.75" customHeight="1" thickBot="1" x14ac:dyDescent="0.3">
      <c r="A41" s="42" t="s">
        <v>50</v>
      </c>
      <c r="B41" s="82">
        <f>B13+B21+B32</f>
        <v>846257</v>
      </c>
      <c r="C41" s="88">
        <f>C13+C21+C32</f>
        <v>1005198.9</v>
      </c>
      <c r="D41" s="89">
        <f>C41/B41*100</f>
        <v>118.78175306083141</v>
      </c>
      <c r="E41" s="7"/>
      <c r="F41" s="7"/>
    </row>
    <row r="46" spans="1:6" x14ac:dyDescent="0.2">
      <c r="A46" s="71"/>
    </row>
  </sheetData>
  <mergeCells count="2">
    <mergeCell ref="A6:D6"/>
    <mergeCell ref="A7:D7"/>
  </mergeCells>
  <printOptions horizontalCentered="1"/>
  <pageMargins left="0.39370078740157483" right="0" top="0" bottom="0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46"/>
  <sheetViews>
    <sheetView topLeftCell="A13" workbookViewId="0">
      <selection activeCell="D51" sqref="D51"/>
    </sheetView>
  </sheetViews>
  <sheetFormatPr defaultColWidth="9.140625" defaultRowHeight="12.75" x14ac:dyDescent="0.2"/>
  <cols>
    <col min="1" max="1" width="9.140625" style="1"/>
    <col min="2" max="2" width="59.28515625" style="1" customWidth="1"/>
    <col min="3" max="3" width="18.85546875" style="1" hidden="1" customWidth="1"/>
    <col min="4" max="4" width="19.7109375" style="100" customWidth="1"/>
    <col min="5" max="5" width="19.7109375" style="1" customWidth="1"/>
    <col min="6" max="6" width="15.7109375" style="100" customWidth="1"/>
    <col min="7" max="11" width="9.140625" style="1"/>
    <col min="12" max="12" width="9.85546875" style="1" customWidth="1"/>
    <col min="13" max="16384" width="9.140625" style="1"/>
  </cols>
  <sheetData>
    <row r="1" spans="1:7" ht="13.5" thickBot="1" x14ac:dyDescent="0.25">
      <c r="C1" s="2"/>
      <c r="D1" s="91"/>
      <c r="E1" s="2"/>
      <c r="F1" s="28" t="s">
        <v>54</v>
      </c>
    </row>
    <row r="2" spans="1:7" ht="28.5" customHeight="1" x14ac:dyDescent="0.2">
      <c r="A2" s="43"/>
      <c r="B2" s="44"/>
      <c r="C2" s="45" t="s">
        <v>55</v>
      </c>
      <c r="D2" s="73" t="s">
        <v>0</v>
      </c>
      <c r="E2" s="73" t="s">
        <v>3</v>
      </c>
      <c r="F2" s="74"/>
    </row>
    <row r="3" spans="1:7" ht="18" customHeight="1" x14ac:dyDescent="0.3">
      <c r="A3" s="46" t="s">
        <v>6</v>
      </c>
      <c r="B3" s="47"/>
      <c r="C3" s="48" t="s">
        <v>1</v>
      </c>
      <c r="D3" s="76" t="s">
        <v>5</v>
      </c>
      <c r="E3" s="76" t="s">
        <v>2</v>
      </c>
      <c r="F3" s="77" t="s">
        <v>73</v>
      </c>
    </row>
    <row r="4" spans="1:7" ht="18.75" customHeight="1" thickBot="1" x14ac:dyDescent="0.3">
      <c r="A4" s="49"/>
      <c r="B4" s="50"/>
      <c r="C4" s="51" t="s">
        <v>56</v>
      </c>
      <c r="D4" s="79" t="s">
        <v>70</v>
      </c>
      <c r="E4" s="79" t="s">
        <v>72</v>
      </c>
      <c r="F4" s="80" t="s">
        <v>4</v>
      </c>
    </row>
    <row r="5" spans="1:7" x14ac:dyDescent="0.2">
      <c r="A5" s="52" t="s">
        <v>7</v>
      </c>
      <c r="B5" s="53"/>
      <c r="C5" s="54"/>
      <c r="D5" s="54"/>
      <c r="E5" s="54"/>
      <c r="F5" s="90"/>
    </row>
    <row r="6" spans="1:7" s="3" customFormat="1" x14ac:dyDescent="0.2">
      <c r="A6" s="55" t="s">
        <v>8</v>
      </c>
      <c r="B6" s="56" t="s">
        <v>9</v>
      </c>
      <c r="C6" s="17" t="e">
        <f>C7+C8</f>
        <v>#REF!</v>
      </c>
      <c r="D6" s="92">
        <f>D7+D8</f>
        <v>7809</v>
      </c>
      <c r="E6" s="92">
        <f>E7+E8</f>
        <v>16689</v>
      </c>
      <c r="F6" s="101">
        <f>E6/D6*100</f>
        <v>213.71494429504418</v>
      </c>
    </row>
    <row r="7" spans="1:7" s="3" customFormat="1" x14ac:dyDescent="0.2">
      <c r="A7" s="129"/>
      <c r="B7" s="130" t="s">
        <v>10</v>
      </c>
      <c r="C7" s="131" t="e">
        <f>#REF!</f>
        <v>#REF!</v>
      </c>
      <c r="D7" s="132">
        <v>5789</v>
      </c>
      <c r="E7" s="132">
        <v>8689</v>
      </c>
      <c r="F7" s="133">
        <f t="shared" ref="F7:F38" si="0">E7/D7*100</f>
        <v>150.09500777336328</v>
      </c>
    </row>
    <row r="8" spans="1:7" s="3" customFormat="1" x14ac:dyDescent="0.2">
      <c r="A8" s="134"/>
      <c r="B8" s="135" t="s">
        <v>53</v>
      </c>
      <c r="C8" s="136"/>
      <c r="D8" s="137">
        <v>2020</v>
      </c>
      <c r="E8" s="137">
        <v>8000</v>
      </c>
      <c r="F8" s="138">
        <f t="shared" si="0"/>
        <v>396.03960396039605</v>
      </c>
    </row>
    <row r="9" spans="1:7" s="3" customFormat="1" x14ac:dyDescent="0.2">
      <c r="A9" s="55" t="s">
        <v>11</v>
      </c>
      <c r="B9" s="56" t="s">
        <v>12</v>
      </c>
      <c r="C9" s="17" t="e">
        <f>C10+C11</f>
        <v>#REF!</v>
      </c>
      <c r="D9" s="92">
        <f>D10+D11</f>
        <v>97497</v>
      </c>
      <c r="E9" s="92">
        <f>E10+E11</f>
        <v>97122</v>
      </c>
      <c r="F9" s="101">
        <f t="shared" si="0"/>
        <v>99.615372780700937</v>
      </c>
    </row>
    <row r="10" spans="1:7" s="3" customFormat="1" x14ac:dyDescent="0.2">
      <c r="A10" s="129"/>
      <c r="B10" s="130" t="s">
        <v>10</v>
      </c>
      <c r="C10" s="131" t="e">
        <f>#REF!</f>
        <v>#REF!</v>
      </c>
      <c r="D10" s="132">
        <v>93126</v>
      </c>
      <c r="E10" s="132">
        <v>93106</v>
      </c>
      <c r="F10" s="133">
        <f t="shared" si="0"/>
        <v>99.978523720550655</v>
      </c>
    </row>
    <row r="11" spans="1:7" s="3" customFormat="1" x14ac:dyDescent="0.2">
      <c r="A11" s="134"/>
      <c r="B11" s="135" t="s">
        <v>53</v>
      </c>
      <c r="C11" s="136"/>
      <c r="D11" s="137">
        <v>4371</v>
      </c>
      <c r="E11" s="137">
        <v>4016</v>
      </c>
      <c r="F11" s="138">
        <f t="shared" si="0"/>
        <v>91.878288721116448</v>
      </c>
    </row>
    <row r="12" spans="1:7" s="3" customFormat="1" x14ac:dyDescent="0.2">
      <c r="A12" s="55" t="s">
        <v>13</v>
      </c>
      <c r="B12" s="56" t="s">
        <v>14</v>
      </c>
      <c r="C12" s="17" t="e">
        <f>C13+C14</f>
        <v>#REF!</v>
      </c>
      <c r="D12" s="92">
        <f>D13+D14</f>
        <v>19770</v>
      </c>
      <c r="E12" s="92">
        <f>E13+E14</f>
        <v>19375</v>
      </c>
      <c r="F12" s="101">
        <f t="shared" si="0"/>
        <v>98.00202326757713</v>
      </c>
    </row>
    <row r="13" spans="1:7" s="3" customFormat="1" x14ac:dyDescent="0.2">
      <c r="A13" s="129"/>
      <c r="B13" s="130" t="s">
        <v>10</v>
      </c>
      <c r="C13" s="131" t="e">
        <f>#REF!</f>
        <v>#REF!</v>
      </c>
      <c r="D13" s="132">
        <v>2910</v>
      </c>
      <c r="E13" s="132">
        <v>2515</v>
      </c>
      <c r="F13" s="133">
        <f t="shared" si="0"/>
        <v>86.426116838487971</v>
      </c>
    </row>
    <row r="14" spans="1:7" s="3" customFormat="1" x14ac:dyDescent="0.2">
      <c r="A14" s="134"/>
      <c r="B14" s="135" t="s">
        <v>53</v>
      </c>
      <c r="C14" s="136"/>
      <c r="D14" s="137">
        <v>16860</v>
      </c>
      <c r="E14" s="137">
        <v>16860</v>
      </c>
      <c r="F14" s="138">
        <f t="shared" si="0"/>
        <v>100</v>
      </c>
    </row>
    <row r="15" spans="1:7" s="3" customFormat="1" x14ac:dyDescent="0.2">
      <c r="A15" s="55" t="s">
        <v>15</v>
      </c>
      <c r="B15" s="56" t="s">
        <v>16</v>
      </c>
      <c r="C15" s="17" t="e">
        <f>C16+C17</f>
        <v>#REF!</v>
      </c>
      <c r="D15" s="92">
        <f>D16+D17</f>
        <v>247678</v>
      </c>
      <c r="E15" s="92">
        <f>E16+E17</f>
        <v>312123</v>
      </c>
      <c r="F15" s="101">
        <f t="shared" si="0"/>
        <v>126.01967070147531</v>
      </c>
    </row>
    <row r="16" spans="1:7" s="3" customFormat="1" x14ac:dyDescent="0.2">
      <c r="A16" s="129"/>
      <c r="B16" s="130" t="s">
        <v>10</v>
      </c>
      <c r="C16" s="131" t="e">
        <f>#REF!</f>
        <v>#REF!</v>
      </c>
      <c r="D16" s="132">
        <v>162802</v>
      </c>
      <c r="E16" s="132">
        <v>207008</v>
      </c>
      <c r="F16" s="133">
        <f t="shared" si="0"/>
        <v>127.15322907580988</v>
      </c>
      <c r="G16" s="14"/>
    </row>
    <row r="17" spans="1:14" s="3" customFormat="1" x14ac:dyDescent="0.2">
      <c r="A17" s="134"/>
      <c r="B17" s="135" t="s">
        <v>53</v>
      </c>
      <c r="C17" s="136"/>
      <c r="D17" s="137">
        <v>84876</v>
      </c>
      <c r="E17" s="137">
        <v>105115</v>
      </c>
      <c r="F17" s="138">
        <f t="shared" si="0"/>
        <v>123.84537442857817</v>
      </c>
    </row>
    <row r="18" spans="1:14" s="3" customFormat="1" x14ac:dyDescent="0.2">
      <c r="A18" s="55" t="s">
        <v>17</v>
      </c>
      <c r="B18" s="56" t="s">
        <v>18</v>
      </c>
      <c r="C18" s="17" t="e">
        <f>C19+C20</f>
        <v>#REF!</v>
      </c>
      <c r="D18" s="92">
        <f>D19+D20</f>
        <v>94926</v>
      </c>
      <c r="E18" s="92">
        <f>E19+E20</f>
        <v>103272</v>
      </c>
      <c r="F18" s="101">
        <f t="shared" si="0"/>
        <v>108.79211175020542</v>
      </c>
    </row>
    <row r="19" spans="1:14" s="3" customFormat="1" x14ac:dyDescent="0.2">
      <c r="A19" s="129"/>
      <c r="B19" s="130" t="s">
        <v>10</v>
      </c>
      <c r="C19" s="131" t="e">
        <f>#REF!</f>
        <v>#REF!</v>
      </c>
      <c r="D19" s="132">
        <v>94926</v>
      </c>
      <c r="E19" s="132">
        <v>103272</v>
      </c>
      <c r="F19" s="133">
        <f t="shared" si="0"/>
        <v>108.79211175020542</v>
      </c>
    </row>
    <row r="20" spans="1:14" s="3" customFormat="1" x14ac:dyDescent="0.2">
      <c r="A20" s="134"/>
      <c r="B20" s="135" t="s">
        <v>53</v>
      </c>
      <c r="C20" s="136"/>
      <c r="D20" s="137">
        <v>0</v>
      </c>
      <c r="E20" s="137">
        <v>0</v>
      </c>
      <c r="F20" s="139" t="s">
        <v>69</v>
      </c>
    </row>
    <row r="21" spans="1:14" s="3" customFormat="1" x14ac:dyDescent="0.2">
      <c r="A21" s="55" t="s">
        <v>19</v>
      </c>
      <c r="B21" s="56" t="s">
        <v>20</v>
      </c>
      <c r="C21" s="17" t="e">
        <f>C22+C23</f>
        <v>#REF!</v>
      </c>
      <c r="D21" s="92">
        <f>D22+D23</f>
        <v>21895</v>
      </c>
      <c r="E21" s="92">
        <f>E22+E23</f>
        <v>23755</v>
      </c>
      <c r="F21" s="101">
        <f t="shared" si="0"/>
        <v>108.49509020324275</v>
      </c>
    </row>
    <row r="22" spans="1:14" s="3" customFormat="1" x14ac:dyDescent="0.2">
      <c r="A22" s="129"/>
      <c r="B22" s="130" t="s">
        <v>10</v>
      </c>
      <c r="C22" s="131" t="e">
        <f>#REF!</f>
        <v>#REF!</v>
      </c>
      <c r="D22" s="132">
        <v>20755</v>
      </c>
      <c r="E22" s="132">
        <v>22755</v>
      </c>
      <c r="F22" s="133">
        <f t="shared" si="0"/>
        <v>109.63623223319684</v>
      </c>
      <c r="G22" s="15"/>
      <c r="N22" s="150"/>
    </row>
    <row r="23" spans="1:14" s="3" customFormat="1" x14ac:dyDescent="0.2">
      <c r="A23" s="134"/>
      <c r="B23" s="135" t="s">
        <v>53</v>
      </c>
      <c r="C23" s="136"/>
      <c r="D23" s="137">
        <v>1140</v>
      </c>
      <c r="E23" s="137">
        <v>1000</v>
      </c>
      <c r="F23" s="139" t="s">
        <v>69</v>
      </c>
      <c r="N23" s="150"/>
    </row>
    <row r="24" spans="1:14" s="3" customFormat="1" x14ac:dyDescent="0.2">
      <c r="A24" s="55" t="s">
        <v>21</v>
      </c>
      <c r="B24" s="56" t="s">
        <v>22</v>
      </c>
      <c r="C24" s="17" t="e">
        <f>C25+C26</f>
        <v>#REF!</v>
      </c>
      <c r="D24" s="92">
        <f>D25+D26</f>
        <v>705</v>
      </c>
      <c r="E24" s="92">
        <f>E25+E26</f>
        <v>2655</v>
      </c>
      <c r="F24" s="101">
        <f t="shared" si="0"/>
        <v>376.59574468085111</v>
      </c>
      <c r="N24" s="150"/>
    </row>
    <row r="25" spans="1:14" s="3" customFormat="1" x14ac:dyDescent="0.2">
      <c r="A25" s="129"/>
      <c r="B25" s="130" t="s">
        <v>10</v>
      </c>
      <c r="C25" s="131" t="e">
        <f>#REF!</f>
        <v>#REF!</v>
      </c>
      <c r="D25" s="132">
        <v>705</v>
      </c>
      <c r="E25" s="132">
        <v>1655</v>
      </c>
      <c r="F25" s="133">
        <f t="shared" si="0"/>
        <v>234.75177304964538</v>
      </c>
      <c r="N25" s="150"/>
    </row>
    <row r="26" spans="1:14" s="3" customFormat="1" x14ac:dyDescent="0.2">
      <c r="A26" s="134"/>
      <c r="B26" s="135" t="s">
        <v>53</v>
      </c>
      <c r="C26" s="136"/>
      <c r="D26" s="137">
        <v>0</v>
      </c>
      <c r="E26" s="137">
        <v>1000</v>
      </c>
      <c r="F26" s="139" t="s">
        <v>69</v>
      </c>
      <c r="N26" s="150"/>
    </row>
    <row r="27" spans="1:14" s="3" customFormat="1" x14ac:dyDescent="0.2">
      <c r="A27" s="55" t="s">
        <v>23</v>
      </c>
      <c r="B27" s="56" t="s">
        <v>24</v>
      </c>
      <c r="C27" s="17" t="e">
        <f>C28+C29</f>
        <v>#REF!</v>
      </c>
      <c r="D27" s="92">
        <f>D28+D29</f>
        <v>79789</v>
      </c>
      <c r="E27" s="92">
        <f>E28+E29</f>
        <v>68496</v>
      </c>
      <c r="F27" s="101">
        <f t="shared" si="0"/>
        <v>85.846419932572161</v>
      </c>
    </row>
    <row r="28" spans="1:14" s="3" customFormat="1" x14ac:dyDescent="0.2">
      <c r="A28" s="129"/>
      <c r="B28" s="130" t="s">
        <v>10</v>
      </c>
      <c r="C28" s="131" t="e">
        <f>#REF!</f>
        <v>#REF!</v>
      </c>
      <c r="D28" s="132">
        <v>8519</v>
      </c>
      <c r="E28" s="132">
        <v>7640</v>
      </c>
      <c r="F28" s="133">
        <f t="shared" si="0"/>
        <v>89.68188754548656</v>
      </c>
      <c r="K28" s="11"/>
    </row>
    <row r="29" spans="1:14" s="3" customFormat="1" x14ac:dyDescent="0.2">
      <c r="A29" s="134"/>
      <c r="B29" s="135" t="s">
        <v>53</v>
      </c>
      <c r="C29" s="136"/>
      <c r="D29" s="137">
        <v>71270</v>
      </c>
      <c r="E29" s="137">
        <v>60856</v>
      </c>
      <c r="F29" s="138">
        <f t="shared" si="0"/>
        <v>85.387961274028342</v>
      </c>
    </row>
    <row r="30" spans="1:14" s="3" customFormat="1" x14ac:dyDescent="0.2">
      <c r="A30" s="55" t="s">
        <v>25</v>
      </c>
      <c r="B30" s="56" t="s">
        <v>26</v>
      </c>
      <c r="C30" s="17" t="e">
        <f>C31+C32</f>
        <v>#REF!</v>
      </c>
      <c r="D30" s="92">
        <f>D31+D32</f>
        <v>322818</v>
      </c>
      <c r="E30" s="92">
        <f>E31+E32</f>
        <v>389783</v>
      </c>
      <c r="F30" s="101">
        <f t="shared" si="0"/>
        <v>120.74388664820425</v>
      </c>
    </row>
    <row r="31" spans="1:14" s="3" customFormat="1" x14ac:dyDescent="0.2">
      <c r="A31" s="129"/>
      <c r="B31" s="130" t="s">
        <v>10</v>
      </c>
      <c r="C31" s="131" t="e">
        <f>#REF!</f>
        <v>#REF!</v>
      </c>
      <c r="D31" s="132">
        <v>313118</v>
      </c>
      <c r="E31" s="132">
        <v>379883</v>
      </c>
      <c r="F31" s="133">
        <f t="shared" si="0"/>
        <v>121.32263236224044</v>
      </c>
    </row>
    <row r="32" spans="1:14" s="3" customFormat="1" x14ac:dyDescent="0.2">
      <c r="A32" s="134"/>
      <c r="B32" s="135" t="s">
        <v>53</v>
      </c>
      <c r="C32" s="136"/>
      <c r="D32" s="137">
        <v>9700</v>
      </c>
      <c r="E32" s="137">
        <v>9900</v>
      </c>
      <c r="F32" s="138">
        <f t="shared" si="0"/>
        <v>102.06185567010309</v>
      </c>
    </row>
    <row r="33" spans="1:12" s="3" customFormat="1" x14ac:dyDescent="0.2">
      <c r="A33" s="55" t="s">
        <v>27</v>
      </c>
      <c r="B33" s="56" t="s">
        <v>28</v>
      </c>
      <c r="C33" s="17" t="e">
        <f>C34+C35</f>
        <v>#REF!</v>
      </c>
      <c r="D33" s="92">
        <f>D34+D35</f>
        <v>6850</v>
      </c>
      <c r="E33" s="92">
        <v>6875</v>
      </c>
      <c r="F33" s="101">
        <f t="shared" si="0"/>
        <v>100.36496350364963</v>
      </c>
    </row>
    <row r="34" spans="1:12" s="3" customFormat="1" x14ac:dyDescent="0.2">
      <c r="A34" s="129"/>
      <c r="B34" s="130" t="s">
        <v>10</v>
      </c>
      <c r="C34" s="131" t="e">
        <f>#REF!</f>
        <v>#REF!</v>
      </c>
      <c r="D34" s="132">
        <v>6850</v>
      </c>
      <c r="E34" s="132">
        <v>6875</v>
      </c>
      <c r="F34" s="133">
        <f t="shared" si="0"/>
        <v>100.36496350364963</v>
      </c>
    </row>
    <row r="35" spans="1:12" s="3" customFormat="1" ht="13.5" thickBot="1" x14ac:dyDescent="0.25">
      <c r="A35" s="140"/>
      <c r="B35" s="141" t="s">
        <v>53</v>
      </c>
      <c r="C35" s="142"/>
      <c r="D35" s="143">
        <v>0</v>
      </c>
      <c r="E35" s="143">
        <v>0</v>
      </c>
      <c r="F35" s="139" t="s">
        <v>69</v>
      </c>
    </row>
    <row r="36" spans="1:12" s="3" customFormat="1" ht="16.5" thickTop="1" x14ac:dyDescent="0.25">
      <c r="A36" s="57"/>
      <c r="B36" s="58" t="s">
        <v>29</v>
      </c>
      <c r="C36" s="19" t="e">
        <f t="shared" ref="C36:D37" si="1">C7+C10+C13+C16+C19+C22+C25+C28+C31+C34</f>
        <v>#REF!</v>
      </c>
      <c r="D36" s="94">
        <f>D7+D10+D13+D16+D19+D22+D25+D28+D31+D34</f>
        <v>709500</v>
      </c>
      <c r="E36" s="94">
        <f>E7+E10+E13+E16+E19+E22+E25+E28+E31+E34</f>
        <v>833398</v>
      </c>
      <c r="F36" s="103">
        <f t="shared" si="0"/>
        <v>117.46272022551092</v>
      </c>
    </row>
    <row r="37" spans="1:12" s="3" customFormat="1" ht="16.5" thickBot="1" x14ac:dyDescent="0.3">
      <c r="A37" s="59"/>
      <c r="B37" s="60" t="s">
        <v>57</v>
      </c>
      <c r="C37" s="20">
        <f t="shared" si="1"/>
        <v>0</v>
      </c>
      <c r="D37" s="95">
        <f t="shared" si="1"/>
        <v>190237</v>
      </c>
      <c r="E37" s="95">
        <f>E8+E11+E14+E17+E20+E23+E26+E29+E32+E35</f>
        <v>206747</v>
      </c>
      <c r="F37" s="104">
        <f t="shared" si="0"/>
        <v>108.67864821249285</v>
      </c>
    </row>
    <row r="38" spans="1:12" ht="17.25" thickTop="1" thickBot="1" x14ac:dyDescent="0.3">
      <c r="A38" s="61" t="s">
        <v>30</v>
      </c>
      <c r="B38" s="62" t="s">
        <v>31</v>
      </c>
      <c r="C38" s="21" t="e">
        <f>SUM(C36:C37)</f>
        <v>#REF!</v>
      </c>
      <c r="D38" s="96">
        <f>SUM(D36:D37)</f>
        <v>899737</v>
      </c>
      <c r="E38" s="96">
        <f>SUM(E36:E37)</f>
        <v>1040145</v>
      </c>
      <c r="F38" s="105">
        <f t="shared" si="0"/>
        <v>115.60544914791765</v>
      </c>
    </row>
    <row r="39" spans="1:12" ht="17.25" thickTop="1" thickBot="1" x14ac:dyDescent="0.3">
      <c r="A39" s="63"/>
      <c r="B39" s="64" t="s">
        <v>51</v>
      </c>
      <c r="C39" s="22" t="e">
        <f>'[1]Příjmy    '!#REF!-Výdaje!C38</f>
        <v>#REF!</v>
      </c>
      <c r="D39" s="97">
        <f>Příjmy!B41- Výdaje!D38</f>
        <v>-53480</v>
      </c>
      <c r="E39" s="128">
        <f>Příjmy!C41-Výdaje!E38</f>
        <v>-34946.099999999977</v>
      </c>
      <c r="F39" s="106" t="s">
        <v>69</v>
      </c>
      <c r="G39" s="11"/>
      <c r="H39" s="144"/>
      <c r="I39" s="144"/>
      <c r="J39" s="144"/>
      <c r="K39" s="144"/>
      <c r="L39" s="144"/>
    </row>
    <row r="40" spans="1:12" ht="16.5" thickTop="1" x14ac:dyDescent="0.25">
      <c r="A40" s="65"/>
      <c r="B40" s="66" t="s">
        <v>52</v>
      </c>
      <c r="C40" s="23" t="e">
        <f>#REF!+#REF!+C41+C43</f>
        <v>#REF!</v>
      </c>
      <c r="D40" s="98">
        <v>0</v>
      </c>
      <c r="E40" s="98">
        <f>SUM(E41:E42)</f>
        <v>34946.099999999977</v>
      </c>
      <c r="F40" s="107" t="s">
        <v>69</v>
      </c>
      <c r="G40" s="12"/>
      <c r="H40" s="12"/>
      <c r="I40" s="12"/>
    </row>
    <row r="41" spans="1:12" x14ac:dyDescent="0.2">
      <c r="A41" s="67"/>
      <c r="B41" s="68" t="s">
        <v>64</v>
      </c>
      <c r="C41" s="18"/>
      <c r="D41" s="93">
        <v>0</v>
      </c>
      <c r="E41" s="93">
        <f>-E39</f>
        <v>34946.099999999977</v>
      </c>
      <c r="F41" s="102" t="s">
        <v>69</v>
      </c>
      <c r="H41" s="147"/>
    </row>
    <row r="42" spans="1:12" x14ac:dyDescent="0.2">
      <c r="A42" s="67"/>
      <c r="B42" s="69" t="s">
        <v>63</v>
      </c>
      <c r="C42" s="24"/>
      <c r="D42" s="93">
        <v>0</v>
      </c>
      <c r="E42" s="111">
        <v>0</v>
      </c>
      <c r="F42" s="108" t="s">
        <v>69</v>
      </c>
      <c r="H42" s="147"/>
    </row>
    <row r="43" spans="1:12" ht="15.75" thickBot="1" x14ac:dyDescent="0.25">
      <c r="A43" s="70"/>
      <c r="B43" s="50" t="s">
        <v>58</v>
      </c>
      <c r="C43" s="25">
        <v>0</v>
      </c>
      <c r="D43" s="99"/>
      <c r="E43" s="99"/>
      <c r="F43" s="109"/>
      <c r="H43" s="147"/>
    </row>
    <row r="44" spans="1:12" x14ac:dyDescent="0.2">
      <c r="F44" s="110"/>
      <c r="G44" s="3"/>
    </row>
    <row r="45" spans="1:12" x14ac:dyDescent="0.2">
      <c r="F45" s="53"/>
      <c r="G45" s="12"/>
    </row>
    <row r="46" spans="1:12" x14ac:dyDescent="0.2">
      <c r="E46" s="13"/>
    </row>
  </sheetData>
  <printOptions horizontalCentered="1"/>
  <pageMargins left="0.39370078740157483" right="0.39370078740157483" top="0.39370078740157483" bottom="0.19685039370078741" header="0" footer="0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Příjmy</vt:lpstr>
      <vt:lpstr>Výdaje</vt:lpstr>
      <vt:lpstr>Příjmy!Oblast_tisku</vt:lpstr>
      <vt:lpstr>Výdaje!Oblast_tisku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Lenka.Matejkova</dc:creator>
  <cp:lastModifiedBy>Přibylová Jana (P8)</cp:lastModifiedBy>
  <cp:lastPrinted>2023-02-06T12:28:32Z</cp:lastPrinted>
  <dcterms:created xsi:type="dcterms:W3CDTF">2014-06-06T09:29:24Z</dcterms:created>
  <dcterms:modified xsi:type="dcterms:W3CDTF">2023-02-08T09:14:21Z</dcterms:modified>
</cp:coreProperties>
</file>