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75346883_pism275346883/"/>
    </mc:Choice>
  </mc:AlternateContent>
  <xr:revisionPtr revIDLastSave="0" documentId="13_ncr:1_{315145B7-0BBA-44DC-94A3-E0A77D412075}" xr6:coauthVersionLast="47" xr6:coauthVersionMax="47" xr10:uidLastSave="{00000000-0000-0000-0000-000000000000}"/>
  <bookViews>
    <workbookView xWindow="2685" yWindow="2685" windowWidth="21600" windowHeight="12735" tabRatio="786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8">'Kap. 09'!$A$1:$H$100</definedName>
    <definedName name="_xlnm.Print_Area" localSheetId="1">Kap.02!$A$1:$H$21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8" i="13" l="1"/>
  <c r="F9" i="13"/>
  <c r="F85" i="23"/>
  <c r="F7" i="23"/>
  <c r="F8" i="23"/>
  <c r="F96" i="23"/>
  <c r="F62" i="23"/>
  <c r="F58" i="23" s="1"/>
  <c r="F98" i="23" s="1"/>
  <c r="F59" i="23"/>
  <c r="F32" i="23"/>
  <c r="F23" i="23"/>
  <c r="F171" i="20"/>
  <c r="F8" i="7" l="1"/>
  <c r="F9" i="7"/>
  <c r="F7" i="19"/>
  <c r="F18" i="26"/>
  <c r="F10" i="26"/>
  <c r="G19" i="1"/>
  <c r="G22" i="19"/>
  <c r="F16" i="8" l="1"/>
  <c r="E20" i="7"/>
  <c r="E15" i="7"/>
  <c r="E9" i="7"/>
  <c r="F28" i="1"/>
  <c r="E25" i="1"/>
  <c r="F17" i="2"/>
  <c r="F8" i="2"/>
  <c r="E20" i="2"/>
  <c r="E17" i="2"/>
  <c r="E8" i="2"/>
  <c r="F7" i="8"/>
  <c r="F20" i="2" l="1"/>
  <c r="G18" i="2"/>
  <c r="F9" i="20" l="1"/>
  <c r="F14" i="8"/>
  <c r="F20" i="7"/>
  <c r="F15" i="7"/>
  <c r="F25" i="1"/>
  <c r="G12" i="13"/>
  <c r="F22" i="7" l="1"/>
  <c r="G17" i="2"/>
  <c r="G20" i="2"/>
  <c r="G15" i="2"/>
  <c r="G95" i="23"/>
  <c r="E85" i="23"/>
  <c r="G19" i="19"/>
  <c r="F73" i="20"/>
  <c r="G15" i="7"/>
  <c r="G16" i="7"/>
  <c r="G18" i="19"/>
  <c r="G16" i="19"/>
  <c r="G96" i="20"/>
  <c r="G79" i="20"/>
  <c r="G13" i="20"/>
  <c r="G27" i="1"/>
  <c r="E15" i="13"/>
  <c r="E9" i="13"/>
  <c r="E96" i="23"/>
  <c r="E62" i="23"/>
  <c r="E32" i="23"/>
  <c r="E23" i="23"/>
  <c r="E14" i="8"/>
  <c r="E7" i="8"/>
  <c r="E25" i="19"/>
  <c r="E7" i="19"/>
  <c r="E30" i="19" s="1"/>
  <c r="E10" i="26"/>
  <c r="E18" i="26" s="1"/>
  <c r="E8" i="26"/>
  <c r="E168" i="20"/>
  <c r="E160" i="20"/>
  <c r="G14" i="20"/>
  <c r="E73" i="20"/>
  <c r="E9" i="20"/>
  <c r="E8" i="3"/>
  <c r="E12" i="3" s="1"/>
  <c r="E21" i="1"/>
  <c r="E18" i="1"/>
  <c r="G14" i="2"/>
  <c r="G25" i="23"/>
  <c r="G9" i="19"/>
  <c r="E8" i="7" l="1"/>
  <c r="E8" i="20"/>
  <c r="E171" i="20" s="1"/>
  <c r="E28" i="1"/>
  <c r="G84" i="23" l="1"/>
  <c r="G26" i="1" l="1"/>
  <c r="G20" i="7" l="1"/>
  <c r="G21" i="7"/>
  <c r="G11" i="3" l="1"/>
  <c r="G25" i="1" l="1"/>
  <c r="F25" i="19" l="1"/>
  <c r="F8" i="26"/>
  <c r="F168" i="20"/>
  <c r="F160" i="20"/>
  <c r="F8" i="20" s="1"/>
  <c r="F8" i="3"/>
  <c r="F12" i="3" s="1"/>
  <c r="F21" i="1"/>
  <c r="F18" i="1"/>
  <c r="F30" i="19" l="1"/>
  <c r="E59" i="23" l="1"/>
  <c r="G12" i="7" l="1"/>
  <c r="G11" i="7"/>
  <c r="G10" i="7"/>
  <c r="E22" i="7"/>
  <c r="G22" i="7" l="1"/>
  <c r="G12" i="20" l="1"/>
  <c r="G17" i="13" l="1"/>
  <c r="G11" i="13"/>
  <c r="G97" i="23"/>
  <c r="G94" i="23"/>
  <c r="G93" i="23"/>
  <c r="G92" i="23"/>
  <c r="G91" i="23"/>
  <c r="G90" i="23"/>
  <c r="G89" i="23"/>
  <c r="G88" i="23"/>
  <c r="G87" i="23"/>
  <c r="G86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1" i="23"/>
  <c r="G60" i="23"/>
  <c r="G34" i="23"/>
  <c r="G33" i="23"/>
  <c r="G30" i="23"/>
  <c r="G29" i="23"/>
  <c r="G28" i="23"/>
  <c r="G27" i="23"/>
  <c r="G26" i="23"/>
  <c r="G24" i="23"/>
  <c r="G21" i="23"/>
  <c r="G20" i="23"/>
  <c r="G18" i="23"/>
  <c r="G17" i="23"/>
  <c r="G16" i="23"/>
  <c r="G15" i="23"/>
  <c r="G14" i="23"/>
  <c r="G13" i="23"/>
  <c r="G12" i="23"/>
  <c r="G11" i="23"/>
  <c r="G10" i="23"/>
  <c r="G9" i="23"/>
  <c r="G15" i="8"/>
  <c r="G12" i="8"/>
  <c r="G11" i="8"/>
  <c r="G10" i="8"/>
  <c r="G9" i="8"/>
  <c r="G8" i="8"/>
  <c r="G9" i="7"/>
  <c r="G29" i="19"/>
  <c r="G28" i="19"/>
  <c r="G26" i="19"/>
  <c r="G23" i="19"/>
  <c r="G21" i="19"/>
  <c r="G20" i="19"/>
  <c r="G17" i="19"/>
  <c r="G15" i="19"/>
  <c r="G14" i="19"/>
  <c r="G13" i="19"/>
  <c r="G12" i="19"/>
  <c r="G11" i="19"/>
  <c r="G10" i="19"/>
  <c r="G8" i="19"/>
  <c r="G17" i="26"/>
  <c r="G16" i="26"/>
  <c r="G15" i="26"/>
  <c r="G14" i="26"/>
  <c r="G13" i="26"/>
  <c r="G12" i="26"/>
  <c r="G11" i="26"/>
  <c r="G165" i="20"/>
  <c r="G164" i="20"/>
  <c r="G163" i="20"/>
  <c r="G161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97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8" i="20"/>
  <c r="G77" i="20"/>
  <c r="G76" i="20"/>
  <c r="G75" i="20"/>
  <c r="G74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1" i="20"/>
  <c r="G10" i="20"/>
  <c r="G10" i="3"/>
  <c r="G9" i="3"/>
  <c r="G13" i="2"/>
  <c r="G12" i="2"/>
  <c r="G11" i="2"/>
  <c r="G10" i="2"/>
  <c r="G9" i="2"/>
  <c r="G23" i="1"/>
  <c r="G22" i="1"/>
  <c r="F15" i="13" l="1"/>
  <c r="G8" i="2"/>
  <c r="G8" i="3" l="1"/>
  <c r="G10" i="26" l="1"/>
  <c r="G12" i="3" l="1"/>
  <c r="G160" i="20" l="1"/>
  <c r="G7" i="19" l="1"/>
  <c r="G59" i="23" l="1"/>
  <c r="G15" i="13" l="1"/>
  <c r="E8" i="23"/>
  <c r="G14" i="8"/>
  <c r="G7" i="8"/>
  <c r="G18" i="1"/>
  <c r="G18" i="26" l="1"/>
  <c r="G25" i="19"/>
  <c r="G30" i="19"/>
  <c r="G85" i="23"/>
  <c r="G62" i="23"/>
  <c r="G21" i="1"/>
  <c r="G28" i="1"/>
  <c r="G73" i="20"/>
  <c r="E18" i="13"/>
  <c r="G18" i="13" s="1"/>
  <c r="G9" i="13"/>
  <c r="G32" i="23"/>
  <c r="G8" i="23"/>
  <c r="G23" i="23"/>
  <c r="G9" i="20"/>
  <c r="E7" i="23"/>
  <c r="E16" i="8"/>
  <c r="G16" i="8" s="1"/>
  <c r="E58" i="23"/>
  <c r="E98" i="23" l="1"/>
  <c r="G58" i="23"/>
  <c r="G8" i="7"/>
  <c r="G8" i="20"/>
  <c r="G7" i="23"/>
  <c r="G96" i="23" l="1"/>
  <c r="G171" i="20" l="1"/>
  <c r="G98" i="23"/>
</calcChain>
</file>

<file path=xl/sharedStrings.xml><?xml version="1.0" encoding="utf-8"?>
<sst xmlns="http://schemas.openxmlformats.org/spreadsheetml/2006/main" count="757" uniqueCount="357">
  <si>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</si>
  <si>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</si>
  <si>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</si>
  <si>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</si>
  <si>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</si>
  <si>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</si>
  <si>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</si>
  <si>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</si>
  <si>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</si>
  <si>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</si>
  <si>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</si>
  <si>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</si>
  <si>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</si>
  <si>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</si>
  <si>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</si>
  <si>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</si>
  <si>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</si>
  <si>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</si>
  <si>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</si>
  <si>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</si>
  <si>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</si>
  <si>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</si>
  <si>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</si>
  <si>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</si>
  <si>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</si>
  <si>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</si>
  <si>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</si>
  <si>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</si>
  <si>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</si>
  <si>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</si>
  <si>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</si>
  <si>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</si>
  <si>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</si>
  <si>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</si>
  <si>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</si>
  <si>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</si>
  <si>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</si>
  <si>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</si>
  <si>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</si>
  <si>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</si>
  <si>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</si>
  <si>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</si>
  <si>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</si>
  <si>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</si>
  <si>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</si>
  <si>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</si>
  <si>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</si>
  <si>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</si>
  <si>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</si>
  <si>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</si>
  <si>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</si>
  <si>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</si>
  <si>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</si>
  <si>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</si>
  <si>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</si>
  <si>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</si>
  <si>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</si>
  <si>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</si>
  <si>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</si>
  <si>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</si>
  <si>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</si>
  <si>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</si>
  <si>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</si>
  <si>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</si>
  <si>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</si>
  <si>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</si>
  <si>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</si>
  <si>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</si>
  <si>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</si>
  <si>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</si>
  <si>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</si>
  <si>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</si>
  <si>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</si>
  <si>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</si>
  <si>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</si>
  <si>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</si>
  <si>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</si>
  <si>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</si>
  <si>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</si>
  <si>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</si>
  <si>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</si>
  <si>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</si>
  <si>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</si>
  <si>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</si>
  <si>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</si>
  <si>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</si>
  <si>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</si>
  <si>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</si>
  <si>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</si>
  <si>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</si>
  <si>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</si>
  <si>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</si>
  <si>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</si>
  <si>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</si>
  <si>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</si>
  <si>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</si>
  <si>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</si>
  <si>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</si>
  <si>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</si>
  <si>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</si>
  <si>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</si>
  <si>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</si>
  <si>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</si>
  <si>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</si>
  <si>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</si>
  <si>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</si>
  <si>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</si>
  <si>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</si>
  <si>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</si>
  <si>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</si>
  <si>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</si>
  <si>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</si>
  <si>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</si>
  <si>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</si>
  <si>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</si>
  <si>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</si>
  <si>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</si>
  <si>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</si>
  <si>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</si>
  <si>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</si>
  <si>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</si>
  <si>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</si>
  <si>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</si>
  <si>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</si>
  <si>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</si>
  <si>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</si>
  <si>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</si>
  <si>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</si>
  <si>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</si>
  <si>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</si>
  <si>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</si>
  <si>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</si>
  <si>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</si>
  <si>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</si>
  <si>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</si>
  <si>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</si>
  <si>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</si>
  <si>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</si>
  <si>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</si>
  <si>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</si>
  <si>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</si>
  <si>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</si>
  <si>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</si>
  <si>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</si>
  <si>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</si>
  <si>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</si>
  <si>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</si>
  <si>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</si>
  <si>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</si>
  <si>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</si>
  <si>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</si>
  <si>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</si>
  <si>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</si>
  <si>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</si>
  <si>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</si>
  <si>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</si>
  <si>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</si>
  <si>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</si>
  <si>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</si>
  <si>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</si>
  <si>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</si>
  <si>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</si>
  <si>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</si>
  <si>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</si>
  <si>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</si>
  <si>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</si>
  <si>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</si>
  <si>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</si>
  <si>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</si>
  <si>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</si>
  <si>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</si>
  <si>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</si>
  <si>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</si>
  <si>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</si>
  <si>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</si>
  <si>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</si>
  <si>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</si>
  <si>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</si>
  <si>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</si>
  <si>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</si>
  <si>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</si>
  <si>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</si>
  <si>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</si>
  <si>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</si>
  <si>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</si>
  <si>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</si>
  <si>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</si>
  <si>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</si>
  <si>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</si>
  <si>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</si>
  <si>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</si>
  <si>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</si>
  <si>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</si>
  <si>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</si>
  <si>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</si>
  <si>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</si>
  <si>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</si>
  <si>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</si>
  <si>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</si>
  <si>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</si>
  <si>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</si>
  <si>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</si>
  <si>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</si>
  <si>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</si>
  <si>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</si>
  <si>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</si>
  <si>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</si>
  <si>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</si>
  <si>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</si>
  <si>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</si>
  <si>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</si>
  <si>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</si>
  <si>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</si>
  <si>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</si>
  <si>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</si>
  <si>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</si>
  <si>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</si>
  <si>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</si>
  <si>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</si>
  <si>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</si>
  <si>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</si>
  <si>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</si>
  <si>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</si>
  <si>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</si>
  <si>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</si>
  <si>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</si>
  <si>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</si>
  <si>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</si>
  <si>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</si>
  <si>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</si>
  <si>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</si>
  <si>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</si>
  <si>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</si>
  <si>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</si>
  <si>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zpracování studií a žádostí na projekty financované z fondu EU</t>
  </si>
  <si>
    <t>zimní údržba pěších cest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</si>
  <si>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</si>
  <si>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</si>
  <si>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</si>
  <si>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</si>
  <si>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</si>
  <si>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</si>
  <si>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</si>
  <si>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odbor kultury, sportu, mládeže a památkové péče ÚMČ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</si>
  <si>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</si>
  <si>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</si>
  <si>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</si>
  <si>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</si>
  <si>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</si>
  <si>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</si>
  <si>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</si>
  <si>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</si>
  <si>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</si>
  <si>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</si>
  <si>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</si>
  <si>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</si>
  <si>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</si>
  <si>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péče památkové zóny, drobná umělecká díla</t>
  </si>
  <si>
    <t>3326 - poříz., zachov. a obnova hodnot místního kulturního, národ. a histor. povědomí</t>
  </si>
  <si>
    <t>fotokabinky s biometrickými daty</t>
  </si>
  <si>
    <t>cena Eduarda Štorcha</t>
  </si>
  <si>
    <t xml:space="preserve">veřejná zeleň </t>
  </si>
  <si>
    <t>příspěvek - nemoci z povolání</t>
  </si>
  <si>
    <t>odbor životního prostředí ÚMČ</t>
  </si>
  <si>
    <t>analytické a poradenské služby</t>
  </si>
  <si>
    <t>Sociální a ošetřovatelské služby (SOS) v Praze 8</t>
  </si>
  <si>
    <t>dotace na sport (RO č. 1)</t>
  </si>
  <si>
    <t>dotace na volnoč. aktivity dětí a mládeže (RO č. 1)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</si>
  <si>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</si>
  <si>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</si>
  <si>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</si>
  <si>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</si>
  <si>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</si>
  <si>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</si>
  <si>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</si>
  <si>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občansko-správní ÚMČ</t>
  </si>
  <si>
    <t>0906</t>
  </si>
  <si>
    <t>Post Bellum - příběhy našich sousedů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</si>
  <si>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</si>
  <si>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</si>
  <si>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</si>
  <si>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</si>
  <si>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</si>
  <si>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odbor evropských fondů ÚMČ</t>
  </si>
  <si>
    <t>právní služby, poskytnuté náhrady, sankce</t>
  </si>
  <si>
    <t>refundace</t>
  </si>
  <si>
    <t>pol. 5029 - ostatní platby za provedenou práci j.n.</t>
  </si>
  <si>
    <t>Čistá osmička</t>
  </si>
  <si>
    <t>2212 - silnice údržba</t>
  </si>
  <si>
    <t>zpracování studií a strategických vizí</t>
  </si>
  <si>
    <t xml:space="preserve">        činnost odboru </t>
  </si>
  <si>
    <t>oddělení plánování a rozvoje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</si>
  <si>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</si>
  <si>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</si>
  <si>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</si>
  <si>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</si>
  <si>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</si>
  <si>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</si>
  <si>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</si>
  <si>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</si>
  <si>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</si>
  <si>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</si>
  <si>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</si>
  <si>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</si>
  <si>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</si>
  <si>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</si>
  <si>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</si>
  <si>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</si>
  <si>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</si>
  <si>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 xml:space="preserve">           dvě budovy</t>
  </si>
  <si>
    <t xml:space="preserve">           pronájem tělocvičny</t>
  </si>
  <si>
    <t xml:space="preserve">          bezp. a ekol. požadavky souvis. s chodem jídelny</t>
  </si>
  <si>
    <t>3315 - činnost muzeí a galerií</t>
  </si>
  <si>
    <t>vánoční osvětlení Prahy 8</t>
  </si>
  <si>
    <r>
      <t>správa smluv a správa zásad pro výstavbu -</t>
    </r>
    <r>
      <rPr>
        <b/>
        <sz val="8"/>
        <rFont val="Arial CE"/>
        <charset val="238"/>
      </rPr>
      <t xml:space="preserve"> nové pověření k výkonu</t>
    </r>
  </si>
  <si>
    <t xml:space="preserve">elektrická energie VO parkoviště Nekvasilova, Nová Palmovka, kavárna Krakov </t>
  </si>
  <si>
    <t>Nová Palmovka BV (ostra objektu, odměna OSMS a.s.)</t>
  </si>
  <si>
    <t>telefonní paušály, Městská policie HMP</t>
  </si>
  <si>
    <t>služby telekomunikací</t>
  </si>
  <si>
    <t>Jednotka sboru dobrovolných hasičů (JSDH)</t>
  </si>
  <si>
    <t>Kooperativa - pojištění hospodářských rizik</t>
  </si>
  <si>
    <t>x</t>
  </si>
  <si>
    <t>Příloha č. 3</t>
  </si>
  <si>
    <t>zřízených městskou částí Praha 8</t>
  </si>
  <si>
    <t>konzultační, poradenská a organiz. činnost
IN HOUSE</t>
  </si>
  <si>
    <t>na rok 2022</t>
  </si>
  <si>
    <t>Návrh Rozpočtu městské části Praha 8 na rok 2023</t>
  </si>
  <si>
    <t>na rok 2023</t>
  </si>
  <si>
    <t>2023/2022</t>
  </si>
  <si>
    <t>624</t>
  </si>
  <si>
    <t>Libeňský svět - kulturní zařízaní</t>
  </si>
  <si>
    <t>623</t>
  </si>
  <si>
    <t>625</t>
  </si>
  <si>
    <t>preventivní činnost v oblasti kultury a sportu</t>
  </si>
  <si>
    <t>pronájem</t>
  </si>
  <si>
    <t>pol. 5164 - pronájem</t>
  </si>
  <si>
    <t>0227</t>
  </si>
  <si>
    <t>výstavba a modernizace zařízení na sběr, 
třídění a využití odpadu (podzemní kontejnery)</t>
  </si>
  <si>
    <t>prevence kriminality a kybernetická bezpečnost</t>
  </si>
  <si>
    <t>nákup služeb j.n.</t>
  </si>
  <si>
    <t>opravy a udržování</t>
  </si>
  <si>
    <t xml:space="preserve">nákup materiálu j.n.  </t>
  </si>
  <si>
    <t>5512 - ochrana obyvatelstva</t>
  </si>
  <si>
    <t>5213 - krizová opatření</t>
  </si>
  <si>
    <t>rezerva na krizové situace</t>
  </si>
  <si>
    <t>energetické poradenství - vytápění škol. objektů</t>
  </si>
  <si>
    <t>616</t>
  </si>
  <si>
    <t>z toho: účelový příspěvek na energie vč. platů topičů, vodné a stočné</t>
  </si>
  <si>
    <t>odbor sociálních věcí a zdravotnictví ÚMČ</t>
  </si>
  <si>
    <t>dar Romodromu na pořádání hudebního festivalu 2023</t>
  </si>
  <si>
    <t>0825</t>
  </si>
  <si>
    <t>SPOD / (1.1.2023-31.1.2023 SP)</t>
  </si>
  <si>
    <t>pol. 5901 - účelová rezerva FZ</t>
  </si>
  <si>
    <t>odbor sociálně právní ochrany dětí ÚMČ</t>
  </si>
  <si>
    <t>ze dne 22. únor 2023</t>
  </si>
  <si>
    <t>Zastupitelstva městské části Praha 8</t>
  </si>
  <si>
    <t>usnesení č. Usn ZMC 00XX/2023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</si>
</sst>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sz val="11"/>
      <color theme="1"/>
      <name val="Calibri"/>
      <family val="2"/>
      <charset val="238"/>
    </font>
    <font>
      <i/>
      <sz val="10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35" fillId="0" borderId="0" applyFont="0" applyFill="0" applyBorder="0" applyAlignment="0" applyProtection="0"/>
  </cellStyleXfs>
  <cellXfs count="557">
    <xf numFmtId="0" fontId="0" fillId="0" borderId="0" xfId="0"/>
    <xf numFmtId="0" fontId="4" fillId="0" borderId="0" xfId="0" applyFont="1"/>
    <xf numFmtId="0" fontId="5" fillId="0" borderId="0" xfId="0" applyFont="1"/>
    <xf numFmtId="0" fontId="1" fillId="0" borderId="0" xfId="1"/>
    <xf numFmtId="0" fontId="4" fillId="0" borderId="0" xfId="1" applyFont="1" applyAlignment="1">
      <alignment horizontal="left"/>
    </xf>
    <xf numFmtId="0" fontId="5" fillId="0" borderId="0" xfId="1" applyFont="1"/>
    <xf numFmtId="0" fontId="9" fillId="0" borderId="0" xfId="0" applyFont="1"/>
    <xf numFmtId="0" fontId="15" fillId="0" borderId="0" xfId="0" applyFont="1"/>
    <xf numFmtId="0" fontId="13" fillId="0" borderId="0" xfId="0" applyFont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" fillId="0" borderId="0" xfId="2"/>
    <xf numFmtId="0" fontId="4" fillId="0" borderId="0" xfId="2" applyFont="1"/>
    <xf numFmtId="0" fontId="0" fillId="2" borderId="0" xfId="0" applyFill="1"/>
    <xf numFmtId="0" fontId="21" fillId="0" borderId="0" xfId="0" applyFont="1"/>
    <xf numFmtId="0" fontId="3" fillId="0" borderId="0" xfId="2" applyFont="1"/>
    <xf numFmtId="0" fontId="0" fillId="0" borderId="0" xfId="0" applyAlignment="1">
      <alignment horizontal="right"/>
    </xf>
    <xf numFmtId="0" fontId="16" fillId="0" borderId="0" xfId="0" applyFont="1"/>
    <xf numFmtId="3" fontId="0" fillId="0" borderId="0" xfId="0" applyNumberFormat="1"/>
    <xf numFmtId="0" fontId="26" fillId="0" borderId="0" xfId="0" applyFont="1"/>
    <xf numFmtId="0" fontId="23" fillId="2" borderId="0" xfId="0" applyFont="1" applyFill="1"/>
    <xf numFmtId="0" fontId="25" fillId="0" borderId="0" xfId="0" applyFont="1"/>
    <xf numFmtId="10" fontId="14" fillId="0" borderId="0" xfId="0" applyNumberFormat="1" applyFont="1"/>
    <xf numFmtId="10" fontId="0" fillId="0" borderId="0" xfId="0" applyNumberFormat="1"/>
    <xf numFmtId="0" fontId="28" fillId="0" borderId="0" xfId="0" applyFont="1" applyAlignment="1">
      <alignment wrapText="1"/>
    </xf>
    <xf numFmtId="2" fontId="1" fillId="0" borderId="0" xfId="0" applyNumberFormat="1" applyFont="1"/>
    <xf numFmtId="10" fontId="28" fillId="0" borderId="0" xfId="2" applyNumberFormat="1" applyFont="1" applyAlignment="1">
      <alignment horizontal="center" wrapText="1"/>
    </xf>
    <xf numFmtId="10" fontId="30" fillId="0" borderId="0" xfId="2" applyNumberFormat="1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right" wrapText="1"/>
    </xf>
    <xf numFmtId="10" fontId="30" fillId="0" borderId="0" xfId="2" applyNumberFormat="1" applyFont="1" applyAlignment="1">
      <alignment horizontal="right" wrapText="1"/>
    </xf>
    <xf numFmtId="10" fontId="30" fillId="0" borderId="0" xfId="0" applyNumberFormat="1" applyFont="1" applyAlignment="1">
      <alignment horizontal="center" wrapText="1"/>
    </xf>
    <xf numFmtId="0" fontId="4" fillId="0" borderId="0" xfId="1" applyFont="1"/>
    <xf numFmtId="0" fontId="3" fillId="0" borderId="0" xfId="1" applyFont="1"/>
    <xf numFmtId="3" fontId="11" fillId="0" borderId="0" xfId="2" applyNumberFormat="1" applyFont="1"/>
    <xf numFmtId="3" fontId="18" fillId="0" borderId="0" xfId="0" applyNumberFormat="1" applyFont="1" applyAlignment="1">
      <alignment horizontal="right"/>
    </xf>
    <xf numFmtId="0" fontId="32" fillId="0" borderId="0" xfId="0" applyFont="1"/>
    <xf numFmtId="0" fontId="28" fillId="0" borderId="0" xfId="0" applyFont="1" applyAlignment="1">
      <alignment horizontal="center" wrapText="1"/>
    </xf>
    <xf numFmtId="0" fontId="17" fillId="2" borderId="2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/>
    </xf>
    <xf numFmtId="0" fontId="1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56" xfId="0" applyFont="1" applyFill="1" applyBorder="1" applyAlignment="1">
      <alignment horizontal="center"/>
    </xf>
    <xf numFmtId="0" fontId="14" fillId="2" borderId="33" xfId="0" applyFont="1" applyFill="1" applyBorder="1"/>
    <xf numFmtId="3" fontId="7" fillId="2" borderId="21" xfId="0" applyNumberFormat="1" applyFont="1" applyFill="1" applyBorder="1"/>
    <xf numFmtId="0" fontId="0" fillId="2" borderId="54" xfId="0" applyFill="1" applyBorder="1"/>
    <xf numFmtId="3" fontId="7" fillId="2" borderId="21" xfId="2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0" fontId="14" fillId="2" borderId="16" xfId="0" applyFont="1" applyFill="1" applyBorder="1"/>
    <xf numFmtId="3" fontId="1" fillId="2" borderId="21" xfId="2" applyNumberFormat="1" applyFill="1" applyBorder="1"/>
    <xf numFmtId="0" fontId="24" fillId="2" borderId="16" xfId="0" applyFont="1" applyFill="1" applyBorder="1"/>
    <xf numFmtId="0" fontId="1" fillId="2" borderId="21" xfId="0" applyFont="1" applyFill="1" applyBorder="1"/>
    <xf numFmtId="0" fontId="1" fillId="2" borderId="20" xfId="0" applyFont="1" applyFill="1" applyBorder="1"/>
    <xf numFmtId="0" fontId="0" fillId="2" borderId="16" xfId="0" applyFill="1" applyBorder="1"/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/>
    <xf numFmtId="0" fontId="17" fillId="2" borderId="4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vertical="center" wrapText="1"/>
    </xf>
    <xf numFmtId="49" fontId="17" fillId="2" borderId="5" xfId="0" applyNumberFormat="1" applyFont="1" applyFill="1" applyBorder="1" applyAlignment="1">
      <alignment horizontal="center"/>
    </xf>
    <xf numFmtId="0" fontId="13" fillId="2" borderId="53" xfId="0" applyFont="1" applyFill="1" applyBorder="1" applyAlignment="1">
      <alignment horizontal="left"/>
    </xf>
    <xf numFmtId="0" fontId="13" fillId="2" borderId="55" xfId="0" applyFont="1" applyFill="1" applyBorder="1" applyAlignment="1">
      <alignment horizontal="center"/>
    </xf>
    <xf numFmtId="0" fontId="13" fillId="2" borderId="33" xfId="0" applyFont="1" applyFill="1" applyBorder="1"/>
    <xf numFmtId="49" fontId="13" fillId="2" borderId="33" xfId="0" applyNumberFormat="1" applyFont="1" applyFill="1" applyBorder="1"/>
    <xf numFmtId="49" fontId="7" fillId="2" borderId="12" xfId="2" applyNumberFormat="1" applyFont="1" applyFill="1" applyBorder="1" applyAlignment="1">
      <alignment horizontal="center"/>
    </xf>
    <xf numFmtId="0" fontId="7" fillId="2" borderId="21" xfId="2" applyFont="1" applyFill="1" applyBorder="1" applyAlignment="1">
      <alignment horizontal="left"/>
    </xf>
    <xf numFmtId="0" fontId="3" fillId="2" borderId="14" xfId="2" applyFont="1" applyFill="1" applyBorder="1" applyAlignment="1">
      <alignment horizontal="left"/>
    </xf>
    <xf numFmtId="0" fontId="2" fillId="2" borderId="9" xfId="2" applyFont="1" applyFill="1" applyBorder="1" applyAlignment="1">
      <alignment horizontal="left"/>
    </xf>
    <xf numFmtId="0" fontId="2" fillId="2" borderId="10" xfId="2" applyFont="1" applyFill="1" applyBorder="1" applyAlignment="1">
      <alignment horizontal="center"/>
    </xf>
    <xf numFmtId="0" fontId="1" fillId="2" borderId="21" xfId="2" applyFill="1" applyBorder="1"/>
    <xf numFmtId="0" fontId="1" fillId="2" borderId="18" xfId="2" applyFill="1" applyBorder="1"/>
    <xf numFmtId="49" fontId="7" fillId="2" borderId="9" xfId="2" applyNumberFormat="1" applyFont="1" applyFill="1" applyBorder="1" applyAlignment="1">
      <alignment horizontal="center"/>
    </xf>
    <xf numFmtId="0" fontId="1" fillId="2" borderId="12" xfId="2" applyFill="1" applyBorder="1"/>
    <xf numFmtId="0" fontId="1" fillId="2" borderId="20" xfId="2" applyFill="1" applyBorder="1"/>
    <xf numFmtId="49" fontId="1" fillId="2" borderId="12" xfId="2" applyNumberFormat="1" applyFill="1" applyBorder="1" applyAlignment="1">
      <alignment horizontal="center"/>
    </xf>
    <xf numFmtId="49" fontId="1" fillId="2" borderId="9" xfId="2" applyNumberFormat="1" applyFill="1" applyBorder="1" applyAlignment="1">
      <alignment horizontal="center"/>
    </xf>
    <xf numFmtId="0" fontId="6" fillId="2" borderId="21" xfId="0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26" xfId="2" applyFont="1" applyFill="1" applyBorder="1"/>
    <xf numFmtId="0" fontId="2" fillId="2" borderId="27" xfId="2" applyFont="1" applyFill="1" applyBorder="1"/>
    <xf numFmtId="0" fontId="17" fillId="2" borderId="28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31" xfId="0" applyFont="1" applyFill="1" applyBorder="1" applyAlignment="1">
      <alignment horizontal="center"/>
    </xf>
    <xf numFmtId="0" fontId="17" fillId="2" borderId="32" xfId="0" applyFont="1" applyFill="1" applyBorder="1" applyAlignment="1">
      <alignment horizontal="center"/>
    </xf>
    <xf numFmtId="49" fontId="17" fillId="2" borderId="8" xfId="0" applyNumberFormat="1" applyFont="1" applyFill="1" applyBorder="1" applyAlignment="1">
      <alignment horizontal="center"/>
    </xf>
    <xf numFmtId="0" fontId="13" fillId="2" borderId="45" xfId="0" applyFont="1" applyFill="1" applyBorder="1"/>
    <xf numFmtId="0" fontId="13" fillId="2" borderId="10" xfId="0" applyFont="1" applyFill="1" applyBorder="1"/>
    <xf numFmtId="0" fontId="13" fillId="2" borderId="11" xfId="0" applyFont="1" applyFill="1" applyBorder="1"/>
    <xf numFmtId="49" fontId="17" fillId="2" borderId="16" xfId="0" applyNumberFormat="1" applyFont="1" applyFill="1" applyBorder="1"/>
    <xf numFmtId="49" fontId="6" fillId="2" borderId="9" xfId="2" applyNumberFormat="1" applyFont="1" applyFill="1" applyBorder="1" applyAlignment="1">
      <alignment horizontal="center"/>
    </xf>
    <xf numFmtId="0" fontId="6" fillId="2" borderId="18" xfId="2" applyFont="1" applyFill="1" applyBorder="1" applyAlignment="1">
      <alignment horizontal="left"/>
    </xf>
    <xf numFmtId="0" fontId="6" fillId="2" borderId="16" xfId="2" applyFont="1" applyFill="1" applyBorder="1" applyAlignment="1">
      <alignment horizontal="right"/>
    </xf>
    <xf numFmtId="0" fontId="6" fillId="2" borderId="17" xfId="2" applyFont="1" applyFill="1" applyBorder="1" applyAlignment="1">
      <alignment horizontal="right"/>
    </xf>
    <xf numFmtId="0" fontId="3" fillId="2" borderId="12" xfId="2" applyFont="1" applyFill="1" applyBorder="1"/>
    <xf numFmtId="0" fontId="3" fillId="2" borderId="21" xfId="2" applyFont="1" applyFill="1" applyBorder="1"/>
    <xf numFmtId="49" fontId="3" fillId="2" borderId="12" xfId="2" applyNumberFormat="1" applyFont="1" applyFill="1" applyBorder="1" applyAlignment="1">
      <alignment horizontal="center"/>
    </xf>
    <xf numFmtId="49" fontId="3" fillId="2" borderId="21" xfId="2" applyNumberFormat="1" applyFont="1" applyFill="1" applyBorder="1" applyAlignment="1">
      <alignment horizontal="center"/>
    </xf>
    <xf numFmtId="49" fontId="3" fillId="2" borderId="14" xfId="2" applyNumberFormat="1" applyFont="1" applyFill="1" applyBorder="1" applyAlignment="1">
      <alignment horizontal="center"/>
    </xf>
    <xf numFmtId="0" fontId="3" fillId="2" borderId="14" xfId="2" applyFont="1" applyFill="1" applyBorder="1"/>
    <xf numFmtId="0" fontId="3" fillId="2" borderId="46" xfId="2" applyFont="1" applyFill="1" applyBorder="1"/>
    <xf numFmtId="0" fontId="3" fillId="2" borderId="23" xfId="2" applyFont="1" applyFill="1" applyBorder="1"/>
    <xf numFmtId="0" fontId="4" fillId="2" borderId="27" xfId="2" applyFont="1" applyFill="1" applyBorder="1"/>
    <xf numFmtId="0" fontId="13" fillId="2" borderId="4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center"/>
    </xf>
    <xf numFmtId="49" fontId="13" fillId="2" borderId="24" xfId="0" applyNumberFormat="1" applyFont="1" applyFill="1" applyBorder="1"/>
    <xf numFmtId="49" fontId="7" fillId="2" borderId="22" xfId="2" applyNumberFormat="1" applyFont="1" applyFill="1" applyBorder="1" applyAlignment="1">
      <alignment horizontal="left"/>
    </xf>
    <xf numFmtId="49" fontId="7" fillId="2" borderId="20" xfId="2" applyNumberFormat="1" applyFont="1" applyFill="1" applyBorder="1" applyAlignment="1">
      <alignment horizontal="left"/>
    </xf>
    <xf numFmtId="49" fontId="7" fillId="2" borderId="19" xfId="2" applyNumberFormat="1" applyFont="1" applyFill="1" applyBorder="1" applyAlignment="1">
      <alignment horizontal="left"/>
    </xf>
    <xf numFmtId="49" fontId="3" fillId="2" borderId="15" xfId="2" applyNumberFormat="1" applyFont="1" applyFill="1" applyBorder="1" applyAlignment="1">
      <alignment horizontal="center"/>
    </xf>
    <xf numFmtId="49" fontId="3" fillId="2" borderId="20" xfId="2" applyNumberFormat="1" applyFont="1" applyFill="1" applyBorder="1" applyAlignment="1">
      <alignment horizontal="left"/>
    </xf>
    <xf numFmtId="0" fontId="3" fillId="2" borderId="22" xfId="2" applyFont="1" applyFill="1" applyBorder="1"/>
    <xf numFmtId="49" fontId="3" fillId="2" borderId="21" xfId="2" applyNumberFormat="1" applyFont="1" applyFill="1" applyBorder="1" applyAlignment="1">
      <alignment horizontal="left"/>
    </xf>
    <xf numFmtId="0" fontId="1" fillId="2" borderId="21" xfId="2" applyFill="1" applyBorder="1" applyAlignment="1">
      <alignment vertical="center"/>
    </xf>
    <xf numFmtId="49" fontId="3" fillId="2" borderId="13" xfId="2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0" fontId="1" fillId="2" borderId="14" xfId="2" applyFill="1" applyBorder="1" applyAlignment="1">
      <alignment vertical="center"/>
    </xf>
    <xf numFmtId="0" fontId="2" fillId="2" borderId="38" xfId="2" applyFont="1" applyFill="1" applyBorder="1" applyAlignment="1">
      <alignment vertical="center"/>
    </xf>
    <xf numFmtId="3" fontId="7" fillId="2" borderId="16" xfId="2" applyNumberFormat="1" applyFont="1" applyFill="1" applyBorder="1"/>
    <xf numFmtId="0" fontId="7" fillId="2" borderId="12" xfId="2" applyFont="1" applyFill="1" applyBorder="1" applyAlignment="1">
      <alignment horizontal="center"/>
    </xf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7" fillId="2" borderId="2" xfId="2" applyFont="1" applyFill="1" applyBorder="1" applyAlignment="1">
      <alignment horizontal="left"/>
    </xf>
    <xf numFmtId="0" fontId="17" fillId="2" borderId="29" xfId="2" applyFont="1" applyFill="1" applyBorder="1"/>
    <xf numFmtId="3" fontId="17" fillId="2" borderId="21" xfId="0" applyNumberFormat="1" applyFont="1" applyFill="1" applyBorder="1" applyAlignment="1">
      <alignment horizontal="right" vertical="center"/>
    </xf>
    <xf numFmtId="0" fontId="17" fillId="2" borderId="21" xfId="2" applyFont="1" applyFill="1" applyBorder="1" applyAlignment="1">
      <alignment horizontal="left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0" fontId="3" fillId="2" borderId="12" xfId="2" applyFont="1" applyFill="1" applyBorder="1" applyAlignment="1">
      <alignment horizont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21" xfId="2" applyFont="1" applyFill="1" applyBorder="1" applyAlignment="1">
      <alignment horizontal="left"/>
    </xf>
    <xf numFmtId="49" fontId="7" fillId="2" borderId="15" xfId="2" applyNumberFormat="1" applyFont="1" applyFill="1" applyBorder="1" applyAlignment="1">
      <alignment horizontal="center"/>
    </xf>
    <xf numFmtId="49" fontId="17" fillId="2" borderId="14" xfId="2" applyNumberFormat="1" applyFont="1" applyFill="1" applyBorder="1"/>
    <xf numFmtId="0" fontId="17" fillId="2" borderId="14" xfId="2" applyFont="1" applyFill="1" applyBorder="1"/>
    <xf numFmtId="49" fontId="7" fillId="2" borderId="4" xfId="2" applyNumberFormat="1" applyFont="1" applyFill="1" applyBorder="1" applyAlignment="1">
      <alignment horizontal="center"/>
    </xf>
    <xf numFmtId="0" fontId="17" fillId="2" borderId="18" xfId="2" applyFont="1" applyFill="1" applyBorder="1"/>
    <xf numFmtId="49" fontId="6" fillId="2" borderId="44" xfId="2" applyNumberFormat="1" applyFont="1" applyFill="1" applyBorder="1" applyAlignment="1">
      <alignment horizontal="center"/>
    </xf>
    <xf numFmtId="49" fontId="6" fillId="2" borderId="12" xfId="2" applyNumberFormat="1" applyFont="1" applyFill="1" applyBorder="1" applyAlignment="1">
      <alignment horizontal="center"/>
    </xf>
    <xf numFmtId="49" fontId="7" fillId="2" borderId="20" xfId="0" applyNumberFormat="1" applyFont="1" applyFill="1" applyBorder="1" applyAlignment="1">
      <alignment horizontal="left"/>
    </xf>
    <xf numFmtId="0" fontId="17" fillId="2" borderId="21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0" fontId="6" fillId="2" borderId="1" xfId="1" applyFont="1" applyFill="1" applyBorder="1" applyAlignment="1">
      <alignment horizontal="center"/>
    </xf>
    <xf numFmtId="0" fontId="6" fillId="2" borderId="29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4" xfId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39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49" fontId="6" fillId="2" borderId="8" xfId="1" applyNumberFormat="1" applyFont="1" applyFill="1" applyBorder="1" applyAlignment="1">
      <alignment horizontal="center"/>
    </xf>
    <xf numFmtId="0" fontId="27" fillId="2" borderId="0" xfId="0" applyFont="1" applyFill="1"/>
    <xf numFmtId="3" fontId="18" fillId="2" borderId="21" xfId="2" applyNumberFormat="1" applyFont="1" applyFill="1" applyBorder="1"/>
    <xf numFmtId="3" fontId="3" fillId="2" borderId="21" xfId="2" applyNumberFormat="1" applyFont="1" applyFill="1" applyBorder="1"/>
    <xf numFmtId="3" fontId="11" fillId="2" borderId="21" xfId="2" applyNumberFormat="1" applyFont="1" applyFill="1" applyBorder="1"/>
    <xf numFmtId="3" fontId="11" fillId="2" borderId="40" xfId="2" applyNumberFormat="1" applyFont="1" applyFill="1" applyBorder="1"/>
    <xf numFmtId="0" fontId="6" fillId="2" borderId="32" xfId="1" applyFont="1" applyFill="1" applyBorder="1" applyAlignment="1">
      <alignment horizontal="center"/>
    </xf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0" fontId="7" fillId="2" borderId="21" xfId="2" applyFont="1" applyFill="1" applyBorder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49" fontId="3" fillId="2" borderId="0" xfId="2" applyNumberFormat="1" applyFont="1" applyFill="1" applyAlignment="1">
      <alignment horizontal="center"/>
    </xf>
    <xf numFmtId="0" fontId="18" fillId="2" borderId="0" xfId="2" applyFont="1" applyFill="1" applyAlignment="1">
      <alignment horizontal="left"/>
    </xf>
    <xf numFmtId="0" fontId="3" fillId="2" borderId="0" xfId="2" applyFont="1" applyFill="1"/>
    <xf numFmtId="3" fontId="11" fillId="2" borderId="0" xfId="2" applyNumberFormat="1" applyFont="1" applyFill="1"/>
    <xf numFmtId="49" fontId="3" fillId="2" borderId="9" xfId="2" applyNumberFormat="1" applyFont="1" applyFill="1" applyBorder="1" applyAlignment="1">
      <alignment horizontal="center"/>
    </xf>
    <xf numFmtId="0" fontId="18" fillId="2" borderId="21" xfId="2" applyFont="1" applyFill="1" applyBorder="1" applyAlignment="1">
      <alignment horizontal="lef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21" xfId="2" applyFont="1" applyFill="1" applyBorder="1" applyAlignment="1">
      <alignment horizontal="left"/>
    </xf>
    <xf numFmtId="0" fontId="3" fillId="2" borderId="19" xfId="2" applyFont="1" applyFill="1" applyBorder="1"/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3" fillId="2" borderId="0" xfId="2" applyFont="1" applyFill="1" applyAlignment="1">
      <alignment horizontal="center"/>
    </xf>
    <xf numFmtId="49" fontId="3" fillId="2" borderId="0" xfId="2" applyNumberFormat="1" applyFont="1" applyFill="1" applyAlignment="1" applyProtection="1">
      <alignment horizontal="center"/>
      <protection locked="0"/>
    </xf>
    <xf numFmtId="3" fontId="18" fillId="2" borderId="0" xfId="0" applyNumberFormat="1" applyFont="1" applyFill="1" applyAlignment="1">
      <alignment horizontal="right"/>
    </xf>
    <xf numFmtId="0" fontId="3" fillId="2" borderId="16" xfId="2" applyFont="1" applyFill="1" applyBorder="1" applyAlignment="1">
      <alignment horizontal="left"/>
    </xf>
    <xf numFmtId="0" fontId="4" fillId="2" borderId="0" xfId="2" applyFont="1" applyFill="1"/>
    <xf numFmtId="0" fontId="28" fillId="2" borderId="0" xfId="0" applyFont="1" applyFill="1" applyAlignment="1">
      <alignment wrapText="1"/>
    </xf>
    <xf numFmtId="0" fontId="4" fillId="2" borderId="0" xfId="1" applyFont="1" applyFill="1"/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2" fontId="1" fillId="3" borderId="60" xfId="0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2" fontId="1" fillId="3" borderId="51" xfId="0" applyNumberFormat="1" applyFont="1" applyFill="1" applyBorder="1"/>
    <xf numFmtId="0" fontId="1" fillId="3" borderId="12" xfId="2" applyFill="1" applyBorder="1" applyAlignment="1">
      <alignment horizontal="center"/>
    </xf>
    <xf numFmtId="49" fontId="1" fillId="3" borderId="20" xfId="2" applyNumberFormat="1" applyFill="1" applyBorder="1" applyAlignment="1" applyProtection="1">
      <alignment horizontal="center"/>
      <protection locked="0"/>
    </xf>
    <xf numFmtId="0" fontId="1" fillId="3" borderId="21" xfId="2" applyFill="1" applyBorder="1" applyAlignment="1">
      <alignment horizontal="left"/>
    </xf>
    <xf numFmtId="0" fontId="1" fillId="3" borderId="19" xfId="2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6" fillId="2" borderId="5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0" fontId="4" fillId="2" borderId="45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49" fontId="4" fillId="2" borderId="16" xfId="0" applyNumberFormat="1" applyFont="1" applyFill="1" applyBorder="1"/>
    <xf numFmtId="0" fontId="1" fillId="2" borderId="17" xfId="2" applyFill="1" applyBorder="1"/>
    <xf numFmtId="49" fontId="1" fillId="2" borderId="20" xfId="2" applyNumberFormat="1" applyFill="1" applyBorder="1" applyAlignment="1">
      <alignment horizontal="center"/>
    </xf>
    <xf numFmtId="0" fontId="1" fillId="2" borderId="22" xfId="2" applyFill="1" applyBorder="1"/>
    <xf numFmtId="0" fontId="1" fillId="2" borderId="20" xfId="0" applyFont="1" applyFill="1" applyBorder="1" applyAlignment="1">
      <alignment horizontal="left"/>
    </xf>
    <xf numFmtId="49" fontId="1" fillId="2" borderId="21" xfId="0" applyNumberFormat="1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21" xfId="0" applyFont="1" applyFill="1" applyBorder="1" applyAlignment="1">
      <alignment horizontal="left"/>
    </xf>
    <xf numFmtId="0" fontId="1" fillId="2" borderId="18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 wrapText="1"/>
    </xf>
    <xf numFmtId="0" fontId="1" fillId="2" borderId="21" xfId="0" applyFont="1" applyFill="1" applyBorder="1" applyAlignment="1">
      <alignment horizontal="center"/>
    </xf>
    <xf numFmtId="49" fontId="1" fillId="2" borderId="16" xfId="0" applyNumberFormat="1" applyFont="1" applyFill="1" applyBorder="1"/>
    <xf numFmtId="0" fontId="1" fillId="2" borderId="16" xfId="0" applyFont="1" applyFill="1" applyBorder="1"/>
    <xf numFmtId="0" fontId="2" fillId="2" borderId="37" xfId="0" applyFont="1" applyFill="1" applyBorder="1"/>
    <xf numFmtId="0" fontId="6" fillId="2" borderId="31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left"/>
    </xf>
    <xf numFmtId="0" fontId="3" fillId="2" borderId="16" xfId="1" applyFont="1" applyFill="1" applyBorder="1"/>
    <xf numFmtId="49" fontId="6" fillId="2" borderId="21" xfId="2" applyNumberFormat="1" applyFont="1" applyFill="1" applyBorder="1" applyAlignment="1">
      <alignment horizontal="left"/>
    </xf>
    <xf numFmtId="0" fontId="6" fillId="2" borderId="21" xfId="2" applyFont="1" applyFill="1" applyBorder="1"/>
    <xf numFmtId="0" fontId="3" fillId="2" borderId="21" xfId="2" applyFont="1" applyFill="1" applyBorder="1" applyAlignment="1">
      <alignment horizontal="center"/>
    </xf>
    <xf numFmtId="49" fontId="3" fillId="2" borderId="21" xfId="2" applyNumberFormat="1" applyFont="1" applyFill="1" applyBorder="1"/>
    <xf numFmtId="0" fontId="0" fillId="2" borderId="12" xfId="0" applyFill="1" applyBorder="1"/>
    <xf numFmtId="0" fontId="3" fillId="2" borderId="21" xfId="2" applyFont="1" applyFill="1" applyBorder="1" applyAlignment="1">
      <alignment horizontal="left" wrapText="1"/>
    </xf>
    <xf numFmtId="0" fontId="6" fillId="2" borderId="21" xfId="2" applyFont="1" applyFill="1" applyBorder="1" applyAlignment="1">
      <alignment horizontal="left"/>
    </xf>
    <xf numFmtId="0" fontId="6" fillId="2" borderId="28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30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/>
    </xf>
    <xf numFmtId="0" fontId="4" fillId="2" borderId="45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49" fontId="4" fillId="2" borderId="10" xfId="0" applyNumberFormat="1" applyFont="1" applyFill="1" applyBorder="1"/>
    <xf numFmtId="49" fontId="17" fillId="2" borderId="9" xfId="0" applyNumberFormat="1" applyFont="1" applyFill="1" applyBorder="1" applyAlignment="1">
      <alignment horizontal="center"/>
    </xf>
    <xf numFmtId="0" fontId="17" fillId="2" borderId="23" xfId="0" applyFont="1" applyFill="1" applyBorder="1"/>
    <xf numFmtId="0" fontId="9" fillId="2" borderId="23" xfId="0" applyFont="1" applyFill="1" applyBorder="1" applyAlignment="1">
      <alignment horizontal="left"/>
    </xf>
    <xf numFmtId="49" fontId="17" fillId="2" borderId="15" xfId="0" applyNumberFormat="1" applyFont="1" applyFill="1" applyBorder="1" applyAlignment="1">
      <alignment horizontal="center"/>
    </xf>
    <xf numFmtId="49" fontId="17" fillId="2" borderId="14" xfId="0" applyNumberFormat="1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9" fillId="2" borderId="23" xfId="0" applyFont="1" applyFill="1" applyBorder="1"/>
    <xf numFmtId="0" fontId="12" fillId="2" borderId="23" xfId="0" applyFont="1" applyFill="1" applyBorder="1"/>
    <xf numFmtId="0" fontId="12" fillId="2" borderId="22" xfId="0" applyFont="1" applyFill="1" applyBorder="1"/>
    <xf numFmtId="0" fontId="1" fillId="2" borderId="2" xfId="0" applyFont="1" applyFill="1" applyBorder="1"/>
    <xf numFmtId="49" fontId="13" fillId="2" borderId="53" xfId="0" applyNumberFormat="1" applyFont="1" applyFill="1" applyBorder="1" applyAlignment="1">
      <alignment horizontal="left"/>
    </xf>
    <xf numFmtId="0" fontId="13" fillId="2" borderId="34" xfId="0" applyFont="1" applyFill="1" applyBorder="1" applyAlignment="1">
      <alignment horizontal="center"/>
    </xf>
    <xf numFmtId="0" fontId="13" fillId="2" borderId="33" xfId="0" applyFont="1" applyFill="1" applyBorder="1" applyAlignment="1">
      <alignment horizontal="center"/>
    </xf>
    <xf numFmtId="49" fontId="13" fillId="2" borderId="34" xfId="0" applyNumberFormat="1" applyFont="1" applyFill="1" applyBorder="1"/>
    <xf numFmtId="0" fontId="0" fillId="2" borderId="33" xfId="0" applyFill="1" applyBorder="1"/>
    <xf numFmtId="49" fontId="17" fillId="2" borderId="30" xfId="2" applyNumberFormat="1" applyFont="1" applyFill="1" applyBorder="1" applyAlignment="1">
      <alignment horizontal="center"/>
    </xf>
    <xf numFmtId="49" fontId="17" fillId="2" borderId="5" xfId="2" applyNumberFormat="1" applyFont="1" applyFill="1" applyBorder="1" applyAlignment="1">
      <alignment horizontal="left"/>
    </xf>
    <xf numFmtId="49" fontId="17" fillId="2" borderId="16" xfId="2" applyNumberFormat="1" applyFont="1" applyFill="1" applyBorder="1"/>
    <xf numFmtId="49" fontId="17" fillId="2" borderId="12" xfId="2" applyNumberFormat="1" applyFont="1" applyFill="1" applyBorder="1" applyAlignment="1">
      <alignment horizontal="left"/>
    </xf>
    <xf numFmtId="0" fontId="9" fillId="2" borderId="16" xfId="2" applyFont="1" applyFill="1" applyBorder="1"/>
    <xf numFmtId="49" fontId="17" fillId="2" borderId="9" xfId="2" applyNumberFormat="1" applyFont="1" applyFill="1" applyBorder="1" applyAlignment="1">
      <alignment horizontal="left"/>
    </xf>
    <xf numFmtId="49" fontId="17" fillId="2" borderId="12" xfId="2" applyNumberFormat="1" applyFont="1" applyFill="1" applyBorder="1" applyAlignment="1">
      <alignment horizontal="center"/>
    </xf>
    <xf numFmtId="49" fontId="9" fillId="2" borderId="31" xfId="2" applyNumberFormat="1" applyFont="1" applyFill="1" applyBorder="1" applyAlignment="1">
      <alignment horizontal="center"/>
    </xf>
    <xf numFmtId="49" fontId="9" fillId="2" borderId="8" xfId="2" applyNumberFormat="1" applyFont="1" applyFill="1" applyBorder="1" applyAlignment="1">
      <alignment horizontal="left"/>
    </xf>
    <xf numFmtId="0" fontId="9" fillId="2" borderId="8" xfId="2" applyFont="1" applyFill="1" applyBorder="1" applyAlignment="1">
      <alignment horizontal="left"/>
    </xf>
    <xf numFmtId="0" fontId="9" fillId="2" borderId="8" xfId="2" applyFont="1" applyFill="1" applyBorder="1"/>
    <xf numFmtId="0" fontId="3" fillId="2" borderId="2" xfId="0" applyFont="1" applyFill="1" applyBorder="1"/>
    <xf numFmtId="49" fontId="3" fillId="2" borderId="8" xfId="0" applyNumberFormat="1" applyFont="1" applyFill="1" applyBorder="1" applyAlignment="1">
      <alignment horizontal="center"/>
    </xf>
    <xf numFmtId="0" fontId="4" fillId="2" borderId="53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49" fontId="10" fillId="2" borderId="54" xfId="0" applyNumberFormat="1" applyFont="1" applyFill="1" applyBorder="1"/>
    <xf numFmtId="0" fontId="25" fillId="2" borderId="33" xfId="0" applyFont="1" applyFill="1" applyBorder="1"/>
    <xf numFmtId="49" fontId="7" fillId="2" borderId="12" xfId="0" applyNumberFormat="1" applyFont="1" applyFill="1" applyBorder="1" applyAlignment="1">
      <alignment horizontal="center"/>
    </xf>
    <xf numFmtId="0" fontId="7" fillId="2" borderId="22" xfId="0" applyFont="1" applyFill="1" applyBorder="1"/>
    <xf numFmtId="0" fontId="7" fillId="2" borderId="21" xfId="0" applyFont="1" applyFill="1" applyBorder="1" applyAlignment="1">
      <alignment horizontal="left"/>
    </xf>
    <xf numFmtId="49" fontId="18" fillId="2" borderId="12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left"/>
    </xf>
    <xf numFmtId="0" fontId="18" fillId="2" borderId="21" xfId="0" applyFont="1" applyFill="1" applyBorder="1"/>
    <xf numFmtId="0" fontId="18" fillId="2" borderId="22" xfId="0" applyFont="1" applyFill="1" applyBorder="1"/>
    <xf numFmtId="49" fontId="18" fillId="2" borderId="20" xfId="0" applyNumberFormat="1" applyFont="1" applyFill="1" applyBorder="1" applyAlignment="1">
      <alignment horizontal="center"/>
    </xf>
    <xf numFmtId="0" fontId="18" fillId="2" borderId="14" xfId="0" applyFont="1" applyFill="1" applyBorder="1"/>
    <xf numFmtId="0" fontId="18" fillId="2" borderId="16" xfId="0" applyFont="1" applyFill="1" applyBorder="1"/>
    <xf numFmtId="0" fontId="18" fillId="2" borderId="21" xfId="0" applyFont="1" applyFill="1" applyBorder="1" applyAlignment="1">
      <alignment horizontal="left"/>
    </xf>
    <xf numFmtId="49" fontId="18" fillId="2" borderId="21" xfId="0" applyNumberFormat="1" applyFont="1" applyFill="1" applyBorder="1" applyAlignment="1">
      <alignment horizontal="left"/>
    </xf>
    <xf numFmtId="0" fontId="18" fillId="2" borderId="22" xfId="0" applyFont="1" applyFill="1" applyBorder="1" applyAlignment="1">
      <alignment horizontal="left"/>
    </xf>
    <xf numFmtId="49" fontId="18" fillId="2" borderId="47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49" fontId="7" fillId="2" borderId="0" xfId="0" applyNumberFormat="1" applyFon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7" fillId="2" borderId="0" xfId="0" applyFont="1" applyFill="1"/>
    <xf numFmtId="0" fontId="12" fillId="2" borderId="0" xfId="0" applyFont="1" applyFill="1"/>
    <xf numFmtId="10" fontId="14" fillId="2" borderId="0" xfId="0" applyNumberFormat="1" applyFont="1" applyFill="1"/>
    <xf numFmtId="3" fontId="18" fillId="2" borderId="0" xfId="0" applyNumberFormat="1" applyFont="1" applyFill="1"/>
    <xf numFmtId="0" fontId="7" fillId="2" borderId="20" xfId="0" applyFont="1" applyFill="1" applyBorder="1"/>
    <xf numFmtId="0" fontId="7" fillId="2" borderId="21" xfId="0" applyFont="1" applyFill="1" applyBorder="1"/>
    <xf numFmtId="49" fontId="31" fillId="2" borderId="12" xfId="0" applyNumberFormat="1" applyFont="1" applyFill="1" applyBorder="1" applyAlignment="1">
      <alignment horizontal="center"/>
    </xf>
    <xf numFmtId="0" fontId="18" fillId="2" borderId="20" xfId="0" applyFont="1" applyFill="1" applyBorder="1" applyAlignment="1">
      <alignment horizontal="center"/>
    </xf>
    <xf numFmtId="0" fontId="31" fillId="2" borderId="20" xfId="0" applyFont="1" applyFill="1" applyBorder="1"/>
    <xf numFmtId="49" fontId="31" fillId="2" borderId="9" xfId="0" applyNumberFormat="1" applyFont="1" applyFill="1" applyBorder="1" applyAlignment="1">
      <alignment horizontal="center"/>
    </xf>
    <xf numFmtId="0" fontId="18" fillId="2" borderId="21" xfId="0" applyFont="1" applyFill="1" applyBorder="1" applyAlignment="1">
      <alignment horizontal="center"/>
    </xf>
    <xf numFmtId="0" fontId="31" fillId="2" borderId="11" xfId="0" applyFont="1" applyFill="1" applyBorder="1"/>
    <xf numFmtId="49" fontId="6" fillId="2" borderId="9" xfId="0" applyNumberFormat="1" applyFont="1" applyFill="1" applyBorder="1" applyAlignment="1">
      <alignment horizontal="center"/>
    </xf>
    <xf numFmtId="0" fontId="6" fillId="2" borderId="17" xfId="0" applyFont="1" applyFill="1" applyBorder="1"/>
    <xf numFmtId="0" fontId="7" fillId="2" borderId="16" xfId="0" applyFont="1" applyFill="1" applyBorder="1"/>
    <xf numFmtId="0" fontId="7" fillId="2" borderId="17" xfId="0" applyFont="1" applyFill="1" applyBorder="1"/>
    <xf numFmtId="0" fontId="18" fillId="2" borderId="17" xfId="0" applyFont="1" applyFill="1" applyBorder="1"/>
    <xf numFmtId="49" fontId="18" fillId="2" borderId="15" xfId="0" applyNumberFormat="1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left"/>
    </xf>
    <xf numFmtId="0" fontId="18" fillId="2" borderId="12" xfId="0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0" fontId="18" fillId="2" borderId="24" xfId="0" applyFont="1" applyFill="1" applyBorder="1"/>
    <xf numFmtId="0" fontId="4" fillId="2" borderId="38" xfId="0" applyFont="1" applyFill="1" applyBorder="1"/>
    <xf numFmtId="0" fontId="4" fillId="2" borderId="45" xfId="1" applyFont="1" applyFill="1" applyBorder="1"/>
    <xf numFmtId="0" fontId="1" fillId="2" borderId="11" xfId="1" applyFill="1" applyBorder="1"/>
    <xf numFmtId="0" fontId="23" fillId="2" borderId="34" xfId="0" applyFont="1" applyFill="1" applyBorder="1"/>
    <xf numFmtId="49" fontId="3" fillId="2" borderId="16" xfId="2" applyNumberFormat="1" applyFont="1" applyFill="1" applyBorder="1" applyAlignment="1">
      <alignment horizontal="left"/>
    </xf>
    <xf numFmtId="0" fontId="3" fillId="2" borderId="11" xfId="2" applyFont="1" applyFill="1" applyBorder="1" applyAlignment="1">
      <alignment horizontal="left"/>
    </xf>
    <xf numFmtId="49" fontId="3" fillId="2" borderId="17" xfId="2" applyNumberFormat="1" applyFont="1" applyFill="1" applyBorder="1" applyAlignment="1">
      <alignment horizontal="left"/>
    </xf>
    <xf numFmtId="0" fontId="18" fillId="2" borderId="17" xfId="2" applyFont="1" applyFill="1" applyBorder="1"/>
    <xf numFmtId="0" fontId="6" fillId="2" borderId="17" xfId="2" applyFont="1" applyFill="1" applyBorder="1"/>
    <xf numFmtId="0" fontId="3" fillId="2" borderId="20" xfId="2" applyFont="1" applyFill="1" applyBorder="1"/>
    <xf numFmtId="0" fontId="6" fillId="2" borderId="22" xfId="2" applyFont="1" applyFill="1" applyBorder="1"/>
    <xf numFmtId="0" fontId="1" fillId="2" borderId="0" xfId="2" applyFill="1"/>
    <xf numFmtId="49" fontId="19" fillId="2" borderId="21" xfId="2" applyNumberFormat="1" applyFont="1" applyFill="1" applyBorder="1" applyAlignment="1">
      <alignment horizontal="center"/>
    </xf>
    <xf numFmtId="0" fontId="4" fillId="2" borderId="38" xfId="2" applyFont="1" applyFill="1" applyBorder="1"/>
    <xf numFmtId="2" fontId="1" fillId="2" borderId="51" xfId="0" applyNumberFormat="1" applyFont="1" applyFill="1" applyBorder="1"/>
    <xf numFmtId="0" fontId="0" fillId="2" borderId="63" xfId="0" applyFill="1" applyBorder="1"/>
    <xf numFmtId="2" fontId="7" fillId="2" borderId="51" xfId="0" applyNumberFormat="1" applyFont="1" applyFill="1" applyBorder="1"/>
    <xf numFmtId="2" fontId="1" fillId="2" borderId="60" xfId="0" applyNumberFormat="1" applyFont="1" applyFill="1" applyBorder="1"/>
    <xf numFmtId="0" fontId="0" fillId="2" borderId="42" xfId="0" applyFill="1" applyBorder="1"/>
    <xf numFmtId="2" fontId="7" fillId="2" borderId="60" xfId="0" applyNumberFormat="1" applyFont="1" applyFill="1" applyBorder="1"/>
    <xf numFmtId="3" fontId="18" fillId="2" borderId="14" xfId="0" applyNumberFormat="1" applyFont="1" applyFill="1" applyBorder="1" applyAlignment="1">
      <alignment horizontal="right"/>
    </xf>
    <xf numFmtId="0" fontId="33" fillId="2" borderId="22" xfId="0" applyFont="1" applyFill="1" applyBorder="1"/>
    <xf numFmtId="3" fontId="0" fillId="2" borderId="0" xfId="0" applyNumberFormat="1" applyFill="1"/>
    <xf numFmtId="0" fontId="3" fillId="2" borderId="15" xfId="2" applyFont="1" applyFill="1" applyBorder="1" applyAlignment="1">
      <alignment horizontal="center"/>
    </xf>
    <xf numFmtId="49" fontId="3" fillId="2" borderId="23" xfId="2" applyNumberFormat="1" applyFont="1" applyFill="1" applyBorder="1" applyAlignment="1" applyProtection="1">
      <alignment horizontal="center"/>
      <protection locked="0"/>
    </xf>
    <xf numFmtId="0" fontId="3" fillId="2" borderId="58" xfId="2" applyFont="1" applyFill="1" applyBorder="1"/>
    <xf numFmtId="2" fontId="1" fillId="2" borderId="52" xfId="0" applyNumberFormat="1" applyFont="1" applyFill="1" applyBorder="1"/>
    <xf numFmtId="2" fontId="7" fillId="2" borderId="42" xfId="0" applyNumberFormat="1" applyFont="1" applyFill="1" applyBorder="1"/>
    <xf numFmtId="0" fontId="21" fillId="2" borderId="42" xfId="0" applyFont="1" applyFill="1" applyBorder="1"/>
    <xf numFmtId="2" fontId="1" fillId="2" borderId="62" xfId="0" applyNumberFormat="1" applyFont="1" applyFill="1" applyBorder="1"/>
    <xf numFmtId="0" fontId="7" fillId="2" borderId="42" xfId="0" applyFont="1" applyFill="1" applyBorder="1" applyAlignment="1">
      <alignment horizontal="center"/>
    </xf>
    <xf numFmtId="0" fontId="0" fillId="2" borderId="48" xfId="0" applyFill="1" applyBorder="1"/>
    <xf numFmtId="0" fontId="1" fillId="0" borderId="14" xfId="2" applyBorder="1"/>
    <xf numFmtId="0" fontId="6" fillId="0" borderId="23" xfId="0" applyFont="1" applyBorder="1"/>
    <xf numFmtId="0" fontId="17" fillId="0" borderId="21" xfId="2" applyFont="1" applyBorder="1" applyAlignment="1">
      <alignment horizontal="center"/>
    </xf>
    <xf numFmtId="0" fontId="9" fillId="0" borderId="21" xfId="2" applyFont="1" applyBorder="1"/>
    <xf numFmtId="0" fontId="17" fillId="0" borderId="16" xfId="2" applyFont="1" applyBorder="1" applyAlignment="1">
      <alignment horizontal="center"/>
    </xf>
    <xf numFmtId="0" fontId="9" fillId="0" borderId="11" xfId="2" applyFont="1" applyBorder="1"/>
    <xf numFmtId="0" fontId="9" fillId="0" borderId="11" xfId="2" applyFont="1" applyBorder="1" applyAlignment="1">
      <alignment wrapText="1"/>
    </xf>
    <xf numFmtId="0" fontId="9" fillId="2" borderId="14" xfId="0" applyFont="1" applyFill="1" applyBorder="1" applyAlignment="1">
      <alignment horizontal="left"/>
    </xf>
    <xf numFmtId="0" fontId="4" fillId="2" borderId="37" xfId="0" applyFont="1" applyFill="1" applyBorder="1"/>
    <xf numFmtId="2" fontId="0" fillId="0" borderId="0" xfId="0" applyNumberFormat="1"/>
    <xf numFmtId="0" fontId="30" fillId="2" borderId="0" xfId="0" applyFont="1" applyFill="1" applyAlignment="1">
      <alignment horizontal="center" wrapText="1"/>
    </xf>
    <xf numFmtId="43" fontId="0" fillId="0" borderId="0" xfId="4" applyFont="1"/>
    <xf numFmtId="43" fontId="0" fillId="0" borderId="0" xfId="4" applyFont="1" applyAlignment="1">
      <alignment vertical="center" wrapText="1"/>
    </xf>
    <xf numFmtId="43" fontId="0" fillId="0" borderId="0" xfId="4" applyFont="1" applyAlignment="1">
      <alignment wrapText="1"/>
    </xf>
    <xf numFmtId="43" fontId="0" fillId="0" borderId="0" xfId="4" applyFont="1" applyFill="1"/>
    <xf numFmtId="43" fontId="0" fillId="2" borderId="0" xfId="4" applyFont="1" applyFill="1"/>
    <xf numFmtId="43" fontId="23" fillId="0" borderId="0" xfId="4" applyFont="1"/>
    <xf numFmtId="2" fontId="1" fillId="2" borderId="0" xfId="0" applyNumberFormat="1" applyFont="1" applyFill="1"/>
    <xf numFmtId="2" fontId="0" fillId="2" borderId="0" xfId="0" applyNumberFormat="1" applyFill="1"/>
    <xf numFmtId="0" fontId="29" fillId="0" borderId="20" xfId="2" applyFont="1" applyBorder="1"/>
    <xf numFmtId="49" fontId="9" fillId="0" borderId="21" xfId="2" applyNumberFormat="1" applyFont="1" applyBorder="1" applyAlignment="1" applyProtection="1">
      <alignment horizontal="center"/>
      <protection locked="0"/>
    </xf>
    <xf numFmtId="0" fontId="9" fillId="0" borderId="16" xfId="2" applyFont="1" applyBorder="1" applyAlignment="1">
      <alignment horizontal="left"/>
    </xf>
    <xf numFmtId="0" fontId="9" fillId="0" borderId="10" xfId="2" applyFont="1" applyBorder="1"/>
    <xf numFmtId="2" fontId="1" fillId="3" borderId="63" xfId="0" applyNumberFormat="1" applyFont="1" applyFill="1" applyBorder="1"/>
    <xf numFmtId="0" fontId="18" fillId="2" borderId="23" xfId="0" applyFont="1" applyFill="1" applyBorder="1" applyAlignment="1">
      <alignment horizontal="left"/>
    </xf>
    <xf numFmtId="49" fontId="6" fillId="2" borderId="30" xfId="2" applyNumberFormat="1" applyFont="1" applyFill="1" applyBorder="1" applyAlignment="1">
      <alignment horizontal="center"/>
    </xf>
    <xf numFmtId="0" fontId="3" fillId="2" borderId="14" xfId="2" applyFont="1" applyFill="1" applyBorder="1" applyAlignment="1">
      <alignment wrapText="1"/>
    </xf>
    <xf numFmtId="3" fontId="9" fillId="2" borderId="23" xfId="0" applyNumberFormat="1" applyFont="1" applyFill="1" applyBorder="1"/>
    <xf numFmtId="2" fontId="1" fillId="2" borderId="35" xfId="0" applyNumberFormat="1" applyFont="1" applyFill="1" applyBorder="1"/>
    <xf numFmtId="0" fontId="9" fillId="2" borderId="21" xfId="0" applyFont="1" applyFill="1" applyBorder="1" applyAlignment="1">
      <alignment horizontal="left"/>
    </xf>
    <xf numFmtId="0" fontId="9" fillId="2" borderId="58" xfId="0" applyFont="1" applyFill="1" applyBorder="1"/>
    <xf numFmtId="0" fontId="12" fillId="2" borderId="58" xfId="0" applyFont="1" applyFill="1" applyBorder="1"/>
    <xf numFmtId="0" fontId="17" fillId="0" borderId="17" xfId="2" applyFont="1" applyBorder="1" applyAlignment="1">
      <alignment horizontal="center"/>
    </xf>
    <xf numFmtId="3" fontId="9" fillId="2" borderId="16" xfId="0" applyNumberFormat="1" applyFont="1" applyFill="1" applyBorder="1"/>
    <xf numFmtId="3" fontId="9" fillId="2" borderId="20" xfId="2" applyNumberFormat="1" applyFont="1" applyFill="1" applyBorder="1"/>
    <xf numFmtId="2" fontId="9" fillId="2" borderId="51" xfId="0" applyNumberFormat="1" applyFont="1" applyFill="1" applyBorder="1"/>
    <xf numFmtId="4" fontId="1" fillId="2" borderId="60" xfId="0" applyNumberFormat="1" applyFont="1" applyFill="1" applyBorder="1"/>
    <xf numFmtId="3" fontId="12" fillId="2" borderId="21" xfId="0" applyNumberFormat="1" applyFont="1" applyFill="1" applyBorder="1"/>
    <xf numFmtId="2" fontId="18" fillId="2" borderId="51" xfId="0" applyNumberFormat="1" applyFont="1" applyFill="1" applyBorder="1"/>
    <xf numFmtId="2" fontId="1" fillId="2" borderId="51" xfId="0" applyNumberFormat="1" applyFont="1" applyFill="1" applyBorder="1" applyAlignment="1">
      <alignment horizontal="right"/>
    </xf>
    <xf numFmtId="3" fontId="17" fillId="2" borderId="16" xfId="0" applyNumberFormat="1" applyFont="1" applyFill="1" applyBorder="1"/>
    <xf numFmtId="3" fontId="1" fillId="2" borderId="21" xfId="0" applyNumberFormat="1" applyFont="1" applyFill="1" applyBorder="1"/>
    <xf numFmtId="3" fontId="1" fillId="2" borderId="14" xfId="0" applyNumberFormat="1" applyFont="1" applyFill="1" applyBorder="1"/>
    <xf numFmtId="3" fontId="2" fillId="2" borderId="27" xfId="2" applyNumberFormat="1" applyFont="1" applyFill="1" applyBorder="1"/>
    <xf numFmtId="2" fontId="2" fillId="2" borderId="50" xfId="0" applyNumberFormat="1" applyFont="1" applyFill="1" applyBorder="1"/>
    <xf numFmtId="0" fontId="13" fillId="2" borderId="0" xfId="0" applyFont="1" applyFill="1"/>
    <xf numFmtId="0" fontId="15" fillId="2" borderId="0" xfId="0" applyFont="1" applyFill="1"/>
    <xf numFmtId="0" fontId="9" fillId="2" borderId="0" xfId="0" applyFont="1" applyFill="1"/>
    <xf numFmtId="0" fontId="0" fillId="2" borderId="0" xfId="0" applyFill="1" applyAlignment="1">
      <alignment horizontal="right"/>
    </xf>
    <xf numFmtId="3" fontId="9" fillId="2" borderId="20" xfId="0" applyNumberFormat="1" applyFont="1" applyFill="1" applyBorder="1"/>
    <xf numFmtId="0" fontId="28" fillId="2" borderId="0" xfId="0" applyFont="1" applyFill="1" applyAlignment="1">
      <alignment horizontal="center" wrapText="1"/>
    </xf>
    <xf numFmtId="10" fontId="28" fillId="2" borderId="0" xfId="2" applyNumberFormat="1" applyFont="1" applyFill="1" applyAlignment="1">
      <alignment horizontal="center" wrapText="1"/>
    </xf>
    <xf numFmtId="0" fontId="22" fillId="2" borderId="0" xfId="0" applyFont="1" applyFill="1"/>
    <xf numFmtId="3" fontId="1" fillId="2" borderId="14" xfId="2" applyNumberFormat="1" applyFill="1" applyBorder="1"/>
    <xf numFmtId="3" fontId="1" fillId="2" borderId="14" xfId="2" applyNumberFormat="1" applyFill="1" applyBorder="1" applyAlignment="1">
      <alignment vertical="center"/>
    </xf>
    <xf numFmtId="0" fontId="9" fillId="2" borderId="14" xfId="0" applyFont="1" applyFill="1" applyBorder="1"/>
    <xf numFmtId="3" fontId="17" fillId="2" borderId="5" xfId="0" applyNumberFormat="1" applyFont="1" applyFill="1" applyBorder="1"/>
    <xf numFmtId="3" fontId="17" fillId="2" borderId="21" xfId="2" applyNumberFormat="1" applyFont="1" applyFill="1" applyBorder="1"/>
    <xf numFmtId="2" fontId="7" fillId="2" borderId="51" xfId="0" applyNumberFormat="1" applyFont="1" applyFill="1" applyBorder="1" applyAlignment="1">
      <alignment horizontal="right"/>
    </xf>
    <xf numFmtId="0" fontId="9" fillId="2" borderId="21" xfId="0" applyFont="1" applyFill="1" applyBorder="1" applyAlignment="1">
      <alignment horizontal="right"/>
    </xf>
    <xf numFmtId="2" fontId="7" fillId="2" borderId="60" xfId="0" applyNumberFormat="1" applyFont="1" applyFill="1" applyBorder="1" applyAlignment="1">
      <alignment horizontal="right"/>
    </xf>
    <xf numFmtId="2" fontId="1" fillId="2" borderId="60" xfId="0" applyNumberFormat="1" applyFont="1" applyFill="1" applyBorder="1" applyAlignment="1">
      <alignment horizontal="right"/>
    </xf>
    <xf numFmtId="3" fontId="7" fillId="2" borderId="20" xfId="0" applyNumberFormat="1" applyFont="1" applyFill="1" applyBorder="1"/>
    <xf numFmtId="3" fontId="1" fillId="2" borderId="20" xfId="0" applyNumberFormat="1" applyFont="1" applyFill="1" applyBorder="1"/>
    <xf numFmtId="2" fontId="1" fillId="2" borderId="59" xfId="0" applyNumberFormat="1" applyFont="1" applyFill="1" applyBorder="1"/>
    <xf numFmtId="3" fontId="2" fillId="2" borderId="27" xfId="0" applyNumberFormat="1" applyFont="1" applyFill="1" applyBorder="1"/>
    <xf numFmtId="2" fontId="2" fillId="2" borderId="57" xfId="0" applyNumberFormat="1" applyFont="1" applyFill="1" applyBorder="1"/>
    <xf numFmtId="3" fontId="6" fillId="2" borderId="21" xfId="2" applyNumberFormat="1" applyFont="1" applyFill="1" applyBorder="1"/>
    <xf numFmtId="3" fontId="17" fillId="2" borderId="20" xfId="0" applyNumberFormat="1" applyFont="1" applyFill="1" applyBorder="1"/>
    <xf numFmtId="4" fontId="2" fillId="2" borderId="50" xfId="0" applyNumberFormat="1" applyFont="1" applyFill="1" applyBorder="1"/>
    <xf numFmtId="3" fontId="17" fillId="2" borderId="11" xfId="2" applyNumberFormat="1" applyFont="1" applyFill="1" applyBorder="1"/>
    <xf numFmtId="2" fontId="17" fillId="2" borderId="51" xfId="0" applyNumberFormat="1" applyFont="1" applyFill="1" applyBorder="1"/>
    <xf numFmtId="3" fontId="9" fillId="2" borderId="18" xfId="2" applyNumberFormat="1" applyFont="1" applyFill="1" applyBorder="1"/>
    <xf numFmtId="3" fontId="9" fillId="2" borderId="21" xfId="2" applyNumberFormat="1" applyFont="1" applyFill="1" applyBorder="1"/>
    <xf numFmtId="3" fontId="17" fillId="2" borderId="20" xfId="2" applyNumberFormat="1" applyFont="1" applyFill="1" applyBorder="1"/>
    <xf numFmtId="3" fontId="9" fillId="2" borderId="39" xfId="2" applyNumberFormat="1" applyFont="1" applyFill="1" applyBorder="1"/>
    <xf numFmtId="2" fontId="9" fillId="2" borderId="35" xfId="0" applyNumberFormat="1" applyFont="1" applyFill="1" applyBorder="1"/>
    <xf numFmtId="3" fontId="4" fillId="2" borderId="37" xfId="2" applyNumberFormat="1" applyFont="1" applyFill="1" applyBorder="1"/>
    <xf numFmtId="3" fontId="7" fillId="2" borderId="16" xfId="0" applyNumberFormat="1" applyFont="1" applyFill="1" applyBorder="1"/>
    <xf numFmtId="3" fontId="4" fillId="2" borderId="27" xfId="0" applyNumberFormat="1" applyFont="1" applyFill="1" applyBorder="1"/>
    <xf numFmtId="10" fontId="30" fillId="2" borderId="0" xfId="2" applyNumberFormat="1" applyFont="1" applyFill="1" applyAlignment="1">
      <alignment horizontal="center" wrapText="1"/>
    </xf>
    <xf numFmtId="4" fontId="7" fillId="2" borderId="60" xfId="0" applyNumberFormat="1" applyFont="1" applyFill="1" applyBorder="1"/>
    <xf numFmtId="4" fontId="7" fillId="2" borderId="61" xfId="0" applyNumberFormat="1" applyFont="1" applyFill="1" applyBorder="1"/>
    <xf numFmtId="0" fontId="28" fillId="2" borderId="0" xfId="0" applyFont="1" applyFill="1" applyAlignment="1">
      <alignment horizontal="right"/>
    </xf>
    <xf numFmtId="10" fontId="28" fillId="2" borderId="0" xfId="0" applyNumberFormat="1" applyFont="1" applyFill="1"/>
    <xf numFmtId="3" fontId="23" fillId="2" borderId="0" xfId="0" applyNumberFormat="1" applyFont="1" applyFill="1"/>
    <xf numFmtId="3" fontId="1" fillId="2" borderId="40" xfId="0" applyNumberFormat="1" applyFont="1" applyFill="1" applyBorder="1"/>
    <xf numFmtId="2" fontId="25" fillId="2" borderId="51" xfId="0" applyNumberFormat="1" applyFont="1" applyFill="1" applyBorder="1"/>
    <xf numFmtId="0" fontId="36" fillId="0" borderId="0" xfId="0" applyFont="1"/>
    <xf numFmtId="49" fontId="18" fillId="2" borderId="21" xfId="0" applyNumberFormat="1" applyFont="1" applyFill="1" applyBorder="1" applyAlignment="1">
      <alignment horizontal="center"/>
    </xf>
    <xf numFmtId="49" fontId="17" fillId="2" borderId="23" xfId="2" applyNumberFormat="1" applyFont="1" applyFill="1" applyBorder="1" applyAlignment="1" applyProtection="1">
      <alignment horizontal="center"/>
      <protection locked="0"/>
    </xf>
    <xf numFmtId="2" fontId="7" fillId="2" borderId="6" xfId="0" applyNumberFormat="1" applyFont="1" applyFill="1" applyBorder="1" applyAlignment="1">
      <alignment horizontal="right"/>
    </xf>
    <xf numFmtId="0" fontId="9" fillId="0" borderId="21" xfId="2" applyFont="1" applyBorder="1" applyAlignment="1">
      <alignment horizontal="left"/>
    </xf>
    <xf numFmtId="0" fontId="9" fillId="0" borderId="19" xfId="2" applyFont="1" applyBorder="1"/>
    <xf numFmtId="49" fontId="17" fillId="2" borderId="0" xfId="2" applyNumberFormat="1" applyFont="1" applyFill="1" applyProtection="1">
      <protection locked="0"/>
    </xf>
    <xf numFmtId="49" fontId="17" fillId="2" borderId="16" xfId="2" applyNumberFormat="1" applyFont="1" applyFill="1" applyBorder="1" applyProtection="1">
      <protection locked="0"/>
    </xf>
    <xf numFmtId="0" fontId="17" fillId="2" borderId="16" xfId="2" applyFont="1" applyFill="1" applyBorder="1"/>
    <xf numFmtId="0" fontId="0" fillId="2" borderId="9" xfId="0" applyFill="1" applyBorder="1"/>
    <xf numFmtId="0" fontId="0" fillId="2" borderId="45" xfId="0" applyFill="1" applyBorder="1"/>
    <xf numFmtId="0" fontId="0" fillId="2" borderId="10" xfId="0" applyFill="1" applyBorder="1"/>
    <xf numFmtId="0" fontId="6" fillId="2" borderId="64" xfId="1" applyFont="1" applyFill="1" applyBorder="1"/>
    <xf numFmtId="49" fontId="6" fillId="2" borderId="18" xfId="1" applyNumberFormat="1" applyFont="1" applyFill="1" applyBorder="1" applyAlignment="1">
      <alignment horizontal="center"/>
    </xf>
    <xf numFmtId="49" fontId="6" fillId="2" borderId="39" xfId="1" applyNumberFormat="1" applyFont="1" applyFill="1" applyBorder="1" applyAlignment="1">
      <alignment horizontal="center"/>
    </xf>
    <xf numFmtId="0" fontId="3" fillId="3" borderId="11" xfId="2" applyFont="1" applyFill="1" applyBorder="1"/>
    <xf numFmtId="0" fontId="3" fillId="3" borderId="20" xfId="2" applyFont="1" applyFill="1" applyBorder="1"/>
    <xf numFmtId="0" fontId="18" fillId="2" borderId="14" xfId="2" applyFont="1" applyFill="1" applyBorder="1" applyAlignment="1">
      <alignment horizontal="left"/>
    </xf>
    <xf numFmtId="0" fontId="18" fillId="2" borderId="40" xfId="2" applyFont="1" applyFill="1" applyBorder="1" applyAlignment="1">
      <alignment horizontal="left"/>
    </xf>
    <xf numFmtId="0" fontId="3" fillId="3" borderId="34" xfId="2" applyFont="1" applyFill="1" applyBorder="1" applyAlignment="1">
      <alignment horizontal="left"/>
    </xf>
    <xf numFmtId="0" fontId="7" fillId="2" borderId="19" xfId="2" applyFont="1" applyFill="1" applyBorder="1" applyAlignment="1">
      <alignment horizontal="left"/>
    </xf>
    <xf numFmtId="0" fontId="7" fillId="2" borderId="20" xfId="2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2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 vertical="center"/>
    </xf>
    <xf numFmtId="0" fontId="4" fillId="2" borderId="25" xfId="2" applyFont="1" applyFill="1" applyBorder="1"/>
    <xf numFmtId="0" fontId="4" fillId="2" borderId="36" xfId="2" applyFont="1" applyFill="1" applyBorder="1"/>
    <xf numFmtId="0" fontId="4" fillId="2" borderId="37" xfId="2" applyFont="1" applyFill="1" applyBorder="1"/>
    <xf numFmtId="49" fontId="2" fillId="2" borderId="25" xfId="2" applyNumberFormat="1" applyFont="1" applyFill="1" applyBorder="1" applyAlignment="1">
      <alignment horizontal="left"/>
    </xf>
    <xf numFmtId="0" fontId="2" fillId="2" borderId="36" xfId="2" applyFont="1" applyFill="1" applyBorder="1"/>
    <xf numFmtId="0" fontId="2" fillId="2" borderId="37" xfId="2" applyFont="1" applyFill="1" applyBorder="1"/>
    <xf numFmtId="49" fontId="17" fillId="0" borderId="22" xfId="2" applyNumberFormat="1" applyFont="1" applyBorder="1" applyAlignment="1" applyProtection="1">
      <alignment horizontal="left"/>
      <protection locked="0"/>
    </xf>
    <xf numFmtId="0" fontId="22" fillId="0" borderId="20" xfId="0" applyFont="1" applyBorder="1" applyAlignment="1">
      <alignment horizontal="left"/>
    </xf>
    <xf numFmtId="2" fontId="7" fillId="2" borderId="35" xfId="0" applyNumberFormat="1" applyFont="1" applyFill="1" applyBorder="1" applyAlignment="1">
      <alignment horizontal="right"/>
    </xf>
    <xf numFmtId="2" fontId="7" fillId="2" borderId="42" xfId="0" applyNumberFormat="1" applyFont="1" applyFill="1" applyBorder="1" applyAlignment="1">
      <alignment horizontal="right"/>
    </xf>
    <xf numFmtId="49" fontId="7" fillId="2" borderId="11" xfId="2" applyNumberFormat="1" applyFont="1" applyFill="1" applyBorder="1" applyAlignment="1">
      <alignment horizontal="left"/>
    </xf>
    <xf numFmtId="0" fontId="7" fillId="2" borderId="16" xfId="2" applyFont="1" applyFill="1" applyBorder="1" applyAlignment="1">
      <alignment horizontal="left"/>
    </xf>
    <xf numFmtId="0" fontId="2" fillId="2" borderId="25" xfId="0" applyFont="1" applyFill="1" applyBorder="1"/>
    <xf numFmtId="0" fontId="2" fillId="2" borderId="36" xfId="0" applyFont="1" applyFill="1" applyBorder="1"/>
    <xf numFmtId="0" fontId="2" fillId="2" borderId="37" xfId="0" applyFont="1" applyFill="1" applyBorder="1"/>
    <xf numFmtId="2" fontId="1" fillId="2" borderId="35" xfId="0" applyNumberFormat="1" applyFont="1" applyFill="1" applyBorder="1" applyAlignment="1">
      <alignment horizontal="right"/>
    </xf>
    <xf numFmtId="2" fontId="1" fillId="2" borderId="42" xfId="0" applyNumberFormat="1" applyFont="1" applyFill="1" applyBorder="1" applyAlignment="1">
      <alignment horizontal="right"/>
    </xf>
    <xf numFmtId="3" fontId="1" fillId="2" borderId="14" xfId="2" applyNumberFormat="1" applyFill="1" applyBorder="1" applyAlignment="1">
      <alignment horizontal="right"/>
    </xf>
    <xf numFmtId="3" fontId="1" fillId="2" borderId="16" xfId="2" applyNumberFormat="1" applyFill="1" applyBorder="1" applyAlignment="1">
      <alignment horizontal="right"/>
    </xf>
    <xf numFmtId="49" fontId="3" fillId="2" borderId="15" xfId="2" applyNumberFormat="1" applyFont="1" applyFill="1" applyBorder="1" applyAlignment="1">
      <alignment horizontal="center"/>
    </xf>
    <xf numFmtId="49" fontId="3" fillId="2" borderId="9" xfId="2" applyNumberFormat="1" applyFont="1" applyFill="1" applyBorder="1" applyAlignment="1">
      <alignment horizontal="center"/>
    </xf>
    <xf numFmtId="0" fontId="4" fillId="2" borderId="26" xfId="2" applyFont="1" applyFill="1" applyBorder="1"/>
    <xf numFmtId="0" fontId="4" fillId="2" borderId="27" xfId="2" applyFont="1" applyFill="1" applyBorder="1"/>
    <xf numFmtId="0" fontId="3" fillId="2" borderId="14" xfId="2" applyFont="1" applyFill="1" applyBorder="1" applyAlignment="1">
      <alignment horizontal="left" wrapText="1"/>
    </xf>
    <xf numFmtId="0" fontId="3" fillId="2" borderId="16" xfId="2" applyFont="1" applyFill="1" applyBorder="1" applyAlignment="1">
      <alignment horizontal="left" wrapText="1"/>
    </xf>
    <xf numFmtId="0" fontId="3" fillId="2" borderId="14" xfId="2" applyFont="1" applyFill="1" applyBorder="1" applyAlignment="1">
      <alignment horizontal="left"/>
    </xf>
    <xf numFmtId="0" fontId="3" fillId="2" borderId="16" xfId="2" applyFont="1" applyFill="1" applyBorder="1" applyAlignment="1">
      <alignment horizontal="left"/>
    </xf>
    <xf numFmtId="49" fontId="3" fillId="2" borderId="14" xfId="2" applyNumberFormat="1" applyFont="1" applyFill="1" applyBorder="1" applyAlignment="1">
      <alignment horizontal="center"/>
    </xf>
    <xf numFmtId="49" fontId="3" fillId="2" borderId="16" xfId="2" applyNumberFormat="1" applyFont="1" applyFill="1" applyBorder="1" applyAlignment="1">
      <alignment horizontal="center"/>
    </xf>
    <xf numFmtId="0" fontId="17" fillId="2" borderId="22" xfId="0" applyFont="1" applyFill="1" applyBorder="1"/>
    <xf numFmtId="0" fontId="17" fillId="2" borderId="11" xfId="0" applyFont="1" applyFill="1" applyBorder="1"/>
    <xf numFmtId="0" fontId="4" fillId="2" borderId="25" xfId="0" applyFont="1" applyFill="1" applyBorder="1"/>
    <xf numFmtId="0" fontId="4" fillId="2" borderId="36" xfId="0" applyFont="1" applyFill="1" applyBorder="1"/>
    <xf numFmtId="0" fontId="4" fillId="2" borderId="37" xfId="0" applyFont="1" applyFill="1" applyBorder="1"/>
    <xf numFmtId="0" fontId="13" fillId="0" borderId="0" xfId="0" applyFont="1"/>
    <xf numFmtId="49" fontId="17" fillId="2" borderId="22" xfId="2" applyNumberFormat="1" applyFont="1" applyFill="1" applyBorder="1" applyAlignment="1">
      <alignment horizontal="left"/>
    </xf>
    <xf numFmtId="49" fontId="17" fillId="2" borderId="20" xfId="2" applyNumberFormat="1" applyFont="1" applyFill="1" applyBorder="1" applyAlignment="1">
      <alignment horizontal="left"/>
    </xf>
    <xf numFmtId="0" fontId="4" fillId="0" borderId="32" xfId="0" applyFont="1" applyBorder="1" applyAlignment="1">
      <alignment horizontal="left"/>
    </xf>
    <xf numFmtId="49" fontId="18" fillId="2" borderId="15" xfId="0" applyNumberFormat="1" applyFont="1" applyFill="1" applyBorder="1" applyAlignment="1">
      <alignment horizontal="center"/>
    </xf>
    <xf numFmtId="49" fontId="18" fillId="2" borderId="9" xfId="0" applyNumberFormat="1" applyFont="1" applyFill="1" applyBorder="1" applyAlignment="1">
      <alignment horizontal="center"/>
    </xf>
    <xf numFmtId="3" fontId="1" fillId="2" borderId="14" xfId="0" applyNumberFormat="1" applyFont="1" applyFill="1" applyBorder="1" applyAlignment="1">
      <alignment horizontal="right"/>
    </xf>
    <xf numFmtId="3" fontId="1" fillId="2" borderId="16" xfId="0" applyNumberFormat="1" applyFont="1" applyFill="1" applyBorder="1" applyAlignment="1">
      <alignment horizontal="right"/>
    </xf>
    <xf numFmtId="0" fontId="7" fillId="2" borderId="19" xfId="0" applyFont="1" applyFill="1" applyBorder="1"/>
    <xf numFmtId="0" fontId="7" fillId="2" borderId="20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/>
    </xf>
    <xf numFmtId="49" fontId="18" fillId="2" borderId="14" xfId="0" applyNumberFormat="1" applyFont="1" applyFill="1" applyBorder="1" applyAlignment="1">
      <alignment horizontal="center"/>
    </xf>
    <xf numFmtId="49" fontId="18" fillId="2" borderId="16" xfId="0" applyNumberFormat="1" applyFont="1" applyFill="1" applyBorder="1" applyAlignment="1">
      <alignment horizontal="center"/>
    </xf>
    <xf numFmtId="0" fontId="4" fillId="0" borderId="0" xfId="1" applyFont="1"/>
    <xf numFmtId="0" fontId="1" fillId="0" borderId="0" xfId="1"/>
    <xf numFmtId="49" fontId="7" fillId="2" borderId="16" xfId="2" applyNumberFormat="1" applyFont="1" applyFill="1" applyBorder="1" applyAlignment="1">
      <alignment horizontal="left"/>
    </xf>
  </cellXfs>
  <cellStyles count="5">
    <cellStyle name="Čárka" xfId="4" builtinId="3"/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F2" sqref="F2"/>
    </sheetView>
  </sheetViews>
  <sheetFormatPr defaultRowHeight="15" x14ac:dyDescent="0.25"/>
  <cols>
    <col min="1" max="1" width="12.7109375" customWidth="1"/>
    <col min="2" max="2" width="10.28515625" customWidth="1"/>
    <col min="3" max="3" width="57.42578125" customWidth="1"/>
    <col min="4" max="4" width="39.7109375" customWidth="1"/>
    <col min="5" max="6" width="15" customWidth="1"/>
    <col min="7" max="7" width="13" customWidth="1"/>
    <col min="8" max="8" width="12.85546875" customWidth="1"/>
  </cols>
  <sheetData>
    <row r="1" spans="1:8" x14ac:dyDescent="0.25">
      <c r="F1" t="s">
        <v>322</v>
      </c>
    </row>
    <row r="2" spans="1:8" x14ac:dyDescent="0.25">
      <c r="F2" t="s">
        <v>356</v>
      </c>
    </row>
    <row r="3" spans="1:8" x14ac:dyDescent="0.25">
      <c r="F3" t="s">
        <v>355</v>
      </c>
    </row>
    <row r="4" spans="1:8" x14ac:dyDescent="0.25">
      <c r="E4" s="13"/>
      <c r="F4" s="488" t="s">
        <v>354</v>
      </c>
      <c r="G4" s="488"/>
      <c r="H4" s="13"/>
    </row>
    <row r="5" spans="1:8" ht="21" x14ac:dyDescent="0.35">
      <c r="A5" s="502" t="s">
        <v>326</v>
      </c>
      <c r="B5" s="503"/>
      <c r="C5" s="503"/>
      <c r="D5" s="503"/>
      <c r="E5" s="504"/>
      <c r="F5" s="504"/>
    </row>
    <row r="7" spans="1:8" ht="15.75" x14ac:dyDescent="0.25">
      <c r="A7" s="505" t="s">
        <v>224</v>
      </c>
      <c r="B7" s="500"/>
      <c r="C7" s="500"/>
      <c r="D7" s="500"/>
      <c r="E7" s="501"/>
      <c r="F7" s="501"/>
    </row>
    <row r="8" spans="1:8" ht="15.75" x14ac:dyDescent="0.25">
      <c r="A8" s="499" t="s">
        <v>247</v>
      </c>
      <c r="B8" s="500"/>
      <c r="C8" s="500"/>
      <c r="D8" s="500"/>
      <c r="E8" s="501"/>
      <c r="F8" s="501"/>
    </row>
    <row r="9" spans="1:8" ht="15.75" x14ac:dyDescent="0.25">
      <c r="A9" s="499" t="s">
        <v>323</v>
      </c>
      <c r="B9" s="500"/>
      <c r="C9" s="500"/>
      <c r="D9" s="500"/>
      <c r="E9" s="501"/>
      <c r="F9" s="501"/>
    </row>
    <row r="10" spans="1:8" ht="15.75" x14ac:dyDescent="0.25">
      <c r="A10" s="499" t="s">
        <v>223</v>
      </c>
      <c r="B10" s="500"/>
      <c r="C10" s="500"/>
      <c r="D10" s="500"/>
      <c r="E10" s="501"/>
      <c r="F10" s="501"/>
    </row>
    <row r="11" spans="1:8" x14ac:dyDescent="0.25">
      <c r="E11" s="21"/>
      <c r="F11" s="21"/>
    </row>
    <row r="12" spans="1:8" ht="15.75" x14ac:dyDescent="0.25">
      <c r="A12" s="7"/>
      <c r="B12" s="6"/>
      <c r="C12" s="8"/>
      <c r="D12" s="6"/>
    </row>
    <row r="13" spans="1:8" ht="18.75" thickBot="1" x14ac:dyDescent="0.3">
      <c r="A13" s="8" t="s">
        <v>0</v>
      </c>
      <c r="B13" s="17"/>
      <c r="C13" s="7"/>
      <c r="D13" s="6"/>
      <c r="G13" s="16" t="s">
        <v>292</v>
      </c>
    </row>
    <row r="14" spans="1:8" ht="15" customHeight="1" x14ac:dyDescent="0.25">
      <c r="A14" s="55" t="s">
        <v>1</v>
      </c>
      <c r="B14" s="38" t="s">
        <v>2</v>
      </c>
      <c r="C14" s="56" t="s">
        <v>3</v>
      </c>
      <c r="D14" s="57"/>
      <c r="E14" s="38" t="s">
        <v>4</v>
      </c>
      <c r="F14" s="38" t="s">
        <v>221</v>
      </c>
      <c r="G14" s="41"/>
    </row>
    <row r="15" spans="1:8" x14ac:dyDescent="0.25">
      <c r="A15" s="58" t="s">
        <v>5</v>
      </c>
      <c r="B15" s="39" t="s">
        <v>6</v>
      </c>
      <c r="C15" s="59" t="s">
        <v>7</v>
      </c>
      <c r="D15" s="60" t="s">
        <v>8</v>
      </c>
      <c r="E15" s="39" t="s">
        <v>245</v>
      </c>
      <c r="F15" s="39" t="s">
        <v>211</v>
      </c>
      <c r="G15" s="42" t="s">
        <v>328</v>
      </c>
    </row>
    <row r="16" spans="1:8" ht="15.75" thickBot="1" x14ac:dyDescent="0.3">
      <c r="A16" s="58" t="s">
        <v>9</v>
      </c>
      <c r="B16" s="39" t="s">
        <v>10</v>
      </c>
      <c r="C16" s="59"/>
      <c r="D16" s="60"/>
      <c r="E16" s="40" t="s">
        <v>325</v>
      </c>
      <c r="F16" s="40" t="s">
        <v>327</v>
      </c>
      <c r="G16" s="42" t="s">
        <v>222</v>
      </c>
    </row>
    <row r="17" spans="1:11" ht="15.75" x14ac:dyDescent="0.25">
      <c r="A17" s="61" t="s">
        <v>11</v>
      </c>
      <c r="B17" s="62"/>
      <c r="C17" s="63"/>
      <c r="D17" s="64"/>
      <c r="E17" s="46"/>
      <c r="F17" s="46"/>
      <c r="G17" s="372"/>
      <c r="J17" s="36"/>
    </row>
    <row r="18" spans="1:11" x14ac:dyDescent="0.25">
      <c r="A18" s="65" t="s">
        <v>279</v>
      </c>
      <c r="B18" s="66" t="s">
        <v>278</v>
      </c>
      <c r="C18" s="67"/>
      <c r="D18" s="66"/>
      <c r="E18" s="47">
        <f>SUM(E19:E19)</f>
        <v>200</v>
      </c>
      <c r="F18" s="47">
        <f>SUM(F19:F19)</f>
        <v>3150</v>
      </c>
      <c r="G18" s="373">
        <f>(F18*100)/E18</f>
        <v>1575</v>
      </c>
    </row>
    <row r="19" spans="1:11" ht="15.75" x14ac:dyDescent="0.25">
      <c r="A19" s="68"/>
      <c r="B19" s="69"/>
      <c r="C19" s="70" t="s">
        <v>234</v>
      </c>
      <c r="D19" s="70" t="s">
        <v>12</v>
      </c>
      <c r="E19" s="430">
        <v>200</v>
      </c>
      <c r="F19" s="430">
        <v>3150</v>
      </c>
      <c r="G19" s="371">
        <f>(F19*100)/E19</f>
        <v>1575</v>
      </c>
      <c r="J19" s="36"/>
    </row>
    <row r="20" spans="1:11" ht="15.75" x14ac:dyDescent="0.25">
      <c r="A20" s="68"/>
      <c r="B20" s="69"/>
      <c r="C20" s="70"/>
      <c r="D20" s="71"/>
      <c r="E20" s="45"/>
      <c r="F20" s="45"/>
      <c r="G20" s="373"/>
    </row>
    <row r="21" spans="1:11" x14ac:dyDescent="0.25">
      <c r="A21" s="72" t="s">
        <v>13</v>
      </c>
      <c r="B21" s="497" t="s">
        <v>218</v>
      </c>
      <c r="C21" s="497"/>
      <c r="D21" s="498"/>
      <c r="E21" s="48">
        <f>SUM(E22:E23)</f>
        <v>339</v>
      </c>
      <c r="F21" s="48">
        <f>SUM(F22:F23)</f>
        <v>339</v>
      </c>
      <c r="G21" s="373">
        <f t="shared" ref="G21:G27" si="0">(F21*100)/E21</f>
        <v>100</v>
      </c>
      <c r="I21" s="18"/>
    </row>
    <row r="22" spans="1:11" x14ac:dyDescent="0.25">
      <c r="A22" s="73"/>
      <c r="B22" s="74"/>
      <c r="C22" s="70" t="s">
        <v>14</v>
      </c>
      <c r="D22" s="70" t="s">
        <v>12</v>
      </c>
      <c r="E22" s="430">
        <v>48</v>
      </c>
      <c r="F22" s="430">
        <v>48</v>
      </c>
      <c r="G22" s="371">
        <f t="shared" si="0"/>
        <v>100</v>
      </c>
      <c r="I22" s="18"/>
    </row>
    <row r="23" spans="1:11" x14ac:dyDescent="0.25">
      <c r="A23" s="75"/>
      <c r="B23" s="70"/>
      <c r="C23" s="70" t="s">
        <v>15</v>
      </c>
      <c r="D23" s="70" t="s">
        <v>12</v>
      </c>
      <c r="E23" s="430">
        <v>291</v>
      </c>
      <c r="F23" s="430">
        <v>291</v>
      </c>
      <c r="G23" s="371">
        <f t="shared" si="0"/>
        <v>100</v>
      </c>
      <c r="I23" s="18"/>
      <c r="K23" s="477"/>
    </row>
    <row r="24" spans="1:11" x14ac:dyDescent="0.25">
      <c r="A24" s="76"/>
      <c r="B24" s="70"/>
      <c r="C24" s="70"/>
      <c r="D24" s="70"/>
      <c r="E24" s="430"/>
      <c r="F24" s="430"/>
      <c r="G24" s="371"/>
      <c r="I24" s="18"/>
    </row>
    <row r="25" spans="1:11" x14ac:dyDescent="0.25">
      <c r="A25" s="76"/>
      <c r="B25" s="70"/>
      <c r="C25" s="77" t="s">
        <v>291</v>
      </c>
      <c r="D25" s="390"/>
      <c r="E25" s="45">
        <f>SUM(E26:E27)</f>
        <v>5250</v>
      </c>
      <c r="F25" s="45">
        <f>SUM(F26:F27)</f>
        <v>5200</v>
      </c>
      <c r="G25" s="373">
        <f t="shared" si="0"/>
        <v>99.047619047619051</v>
      </c>
      <c r="I25" s="18"/>
    </row>
    <row r="26" spans="1:11" x14ac:dyDescent="0.25">
      <c r="A26" s="76"/>
      <c r="B26" s="70"/>
      <c r="C26" s="255" t="s">
        <v>289</v>
      </c>
      <c r="D26" s="389" t="s">
        <v>12</v>
      </c>
      <c r="E26" s="431">
        <v>4250</v>
      </c>
      <c r="F26" s="431">
        <v>4200</v>
      </c>
      <c r="G26" s="371">
        <f t="shared" si="0"/>
        <v>98.82352941176471</v>
      </c>
      <c r="I26" s="18"/>
    </row>
    <row r="27" spans="1:11" ht="15.75" thickBot="1" x14ac:dyDescent="0.3">
      <c r="A27" s="76"/>
      <c r="B27" s="70"/>
      <c r="C27" s="70" t="s">
        <v>314</v>
      </c>
      <c r="D27" s="389" t="s">
        <v>12</v>
      </c>
      <c r="E27" s="431">
        <v>1000</v>
      </c>
      <c r="F27" s="431">
        <v>1000</v>
      </c>
      <c r="G27" s="371">
        <f t="shared" si="0"/>
        <v>100</v>
      </c>
      <c r="I27" s="18"/>
    </row>
    <row r="28" spans="1:11" ht="16.5" thickBot="1" x14ac:dyDescent="0.3">
      <c r="A28" s="78" t="s">
        <v>16</v>
      </c>
      <c r="B28" s="79"/>
      <c r="C28" s="80"/>
      <c r="D28" s="80"/>
      <c r="E28" s="432">
        <f>E18+E21+E25</f>
        <v>5789</v>
      </c>
      <c r="F28" s="432">
        <f>F18+F21+F25</f>
        <v>8689</v>
      </c>
      <c r="G28" s="433">
        <f>(F28*100)/E28</f>
        <v>150.09500777336328</v>
      </c>
      <c r="H28" s="22"/>
    </row>
    <row r="29" spans="1:11" x14ac:dyDescent="0.25">
      <c r="A29" s="9"/>
      <c r="B29" s="7"/>
      <c r="C29" s="10"/>
      <c r="D29" s="7"/>
      <c r="E29" s="24"/>
      <c r="F29" s="37"/>
      <c r="G29" s="26"/>
      <c r="H29" s="18"/>
    </row>
    <row r="30" spans="1:11" x14ac:dyDescent="0.25">
      <c r="G30" s="23"/>
    </row>
    <row r="31" spans="1:11" x14ac:dyDescent="0.25">
      <c r="G31" s="23"/>
    </row>
    <row r="32" spans="1:11" x14ac:dyDescent="0.25">
      <c r="G32" s="23"/>
    </row>
    <row r="33" spans="7:7" x14ac:dyDescent="0.25">
      <c r="G33" s="23"/>
    </row>
  </sheetData>
  <mergeCells count="6">
    <mergeCell ref="B21:D21"/>
    <mergeCell ref="A9:F9"/>
    <mergeCell ref="A10:F10"/>
    <mergeCell ref="A5:F5"/>
    <mergeCell ref="A7:F7"/>
    <mergeCell ref="A8:F8"/>
  </mergeCells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3"/>
  <sheetViews>
    <sheetView workbookViewId="0">
      <selection activeCell="G29" sqref="G29"/>
    </sheetView>
  </sheetViews>
  <sheetFormatPr defaultRowHeight="15" x14ac:dyDescent="0.25"/>
  <cols>
    <col min="1" max="2" width="12.7109375" style="13" customWidth="1"/>
    <col min="3" max="3" width="38.28515625" style="13" customWidth="1"/>
    <col min="4" max="4" width="41.7109375" style="13" customWidth="1"/>
    <col min="5" max="7" width="14.7109375" style="13" customWidth="1"/>
    <col min="8" max="16384" width="9.140625" style="13"/>
  </cols>
  <sheetData>
    <row r="2" spans="1:10" ht="15.75" x14ac:dyDescent="0.25">
      <c r="A2" s="434" t="s">
        <v>17</v>
      </c>
      <c r="B2" s="435"/>
      <c r="C2" s="435"/>
      <c r="D2" s="436"/>
    </row>
    <row r="3" spans="1:10" ht="15.75" thickBot="1" x14ac:dyDescent="0.3">
      <c r="A3" s="435"/>
      <c r="B3" s="435"/>
      <c r="C3" s="435"/>
      <c r="D3" s="436" t="s">
        <v>18</v>
      </c>
      <c r="G3" s="437" t="s">
        <v>293</v>
      </c>
    </row>
    <row r="4" spans="1:10" x14ac:dyDescent="0.25">
      <c r="A4" s="81" t="s">
        <v>1</v>
      </c>
      <c r="B4" s="38" t="s">
        <v>2</v>
      </c>
      <c r="C4" s="82" t="s">
        <v>3</v>
      </c>
      <c r="D4" s="57"/>
      <c r="E4" s="38" t="s">
        <v>4</v>
      </c>
      <c r="F4" s="38" t="s">
        <v>221</v>
      </c>
      <c r="G4" s="41"/>
    </row>
    <row r="5" spans="1:10" x14ac:dyDescent="0.25">
      <c r="A5" s="83" t="s">
        <v>5</v>
      </c>
      <c r="B5" s="39" t="s">
        <v>6</v>
      </c>
      <c r="C5" s="84" t="s">
        <v>7</v>
      </c>
      <c r="D5" s="60" t="s">
        <v>8</v>
      </c>
      <c r="E5" s="39" t="s">
        <v>245</v>
      </c>
      <c r="F5" s="39" t="s">
        <v>211</v>
      </c>
      <c r="G5" s="42" t="s">
        <v>328</v>
      </c>
    </row>
    <row r="6" spans="1:10" ht="15.75" thickBot="1" x14ac:dyDescent="0.3">
      <c r="A6" s="85" t="s">
        <v>9</v>
      </c>
      <c r="B6" s="40" t="s">
        <v>10</v>
      </c>
      <c r="C6" s="86"/>
      <c r="D6" s="87"/>
      <c r="E6" s="40" t="s">
        <v>325</v>
      </c>
      <c r="F6" s="40" t="s">
        <v>327</v>
      </c>
      <c r="G6" s="43" t="s">
        <v>222</v>
      </c>
    </row>
    <row r="7" spans="1:10" ht="15.75" x14ac:dyDescent="0.25">
      <c r="A7" s="88" t="s">
        <v>11</v>
      </c>
      <c r="B7" s="89"/>
      <c r="C7" s="90"/>
      <c r="D7" s="91"/>
      <c r="E7" s="44"/>
      <c r="F7" s="44"/>
      <c r="G7" s="375"/>
    </row>
    <row r="8" spans="1:10" x14ac:dyDescent="0.25">
      <c r="A8" s="92" t="s">
        <v>19</v>
      </c>
      <c r="B8" s="93" t="s">
        <v>263</v>
      </c>
      <c r="C8" s="94"/>
      <c r="D8" s="95"/>
      <c r="E8" s="45">
        <f>SUM(E9:E15)</f>
        <v>93056</v>
      </c>
      <c r="F8" s="45">
        <f>SUM(F9:F16)</f>
        <v>93056</v>
      </c>
      <c r="G8" s="373">
        <f t="shared" ref="G8:G18" si="0">(F8*100)/E8</f>
        <v>100</v>
      </c>
    </row>
    <row r="9" spans="1:10" x14ac:dyDescent="0.25">
      <c r="A9" s="96"/>
      <c r="B9" s="97"/>
      <c r="C9" s="97" t="s">
        <v>20</v>
      </c>
      <c r="D9" s="97" t="s">
        <v>21</v>
      </c>
      <c r="E9" s="438">
        <v>10000</v>
      </c>
      <c r="F9" s="438">
        <v>10000</v>
      </c>
      <c r="G9" s="371">
        <f t="shared" si="0"/>
        <v>100</v>
      </c>
    </row>
    <row r="10" spans="1:10" x14ac:dyDescent="0.25">
      <c r="A10" s="98"/>
      <c r="B10" s="97"/>
      <c r="C10" s="97" t="s">
        <v>217</v>
      </c>
      <c r="D10" s="97" t="s">
        <v>22</v>
      </c>
      <c r="E10" s="438">
        <v>4500</v>
      </c>
      <c r="F10" s="438">
        <v>4500</v>
      </c>
      <c r="G10" s="371">
        <f t="shared" si="0"/>
        <v>100</v>
      </c>
    </row>
    <row r="11" spans="1:10" x14ac:dyDescent="0.25">
      <c r="A11" s="98"/>
      <c r="B11" s="97"/>
      <c r="C11" s="97" t="s">
        <v>23</v>
      </c>
      <c r="D11" s="97" t="s">
        <v>24</v>
      </c>
      <c r="E11" s="438">
        <v>800</v>
      </c>
      <c r="F11" s="438">
        <v>800</v>
      </c>
      <c r="G11" s="371">
        <f t="shared" si="0"/>
        <v>100</v>
      </c>
    </row>
    <row r="12" spans="1:10" x14ac:dyDescent="0.25">
      <c r="A12" s="96"/>
      <c r="B12" s="99"/>
      <c r="C12" s="97" t="s">
        <v>261</v>
      </c>
      <c r="D12" s="97" t="s">
        <v>25</v>
      </c>
      <c r="E12" s="438">
        <v>53600</v>
      </c>
      <c r="F12" s="438">
        <v>53600</v>
      </c>
      <c r="G12" s="371">
        <f t="shared" si="0"/>
        <v>100</v>
      </c>
    </row>
    <row r="13" spans="1:10" x14ac:dyDescent="0.25">
      <c r="A13" s="96"/>
      <c r="B13" s="100"/>
      <c r="C13" s="101" t="s">
        <v>235</v>
      </c>
      <c r="D13" s="101" t="s">
        <v>26</v>
      </c>
      <c r="E13" s="438">
        <v>7000</v>
      </c>
      <c r="F13" s="438">
        <v>7000</v>
      </c>
      <c r="G13" s="371">
        <f t="shared" si="0"/>
        <v>100</v>
      </c>
      <c r="J13" s="379"/>
    </row>
    <row r="14" spans="1:10" x14ac:dyDescent="0.25">
      <c r="A14" s="102"/>
      <c r="B14" s="100"/>
      <c r="C14" s="101" t="s">
        <v>287</v>
      </c>
      <c r="D14" s="103" t="s">
        <v>288</v>
      </c>
      <c r="E14" s="416">
        <v>13556</v>
      </c>
      <c r="F14" s="416">
        <v>13556</v>
      </c>
      <c r="G14" s="371">
        <f t="shared" si="0"/>
        <v>100</v>
      </c>
    </row>
    <row r="15" spans="1:10" x14ac:dyDescent="0.25">
      <c r="A15" s="102"/>
      <c r="B15" s="100"/>
      <c r="C15" s="101" t="s">
        <v>248</v>
      </c>
      <c r="D15" s="103" t="s">
        <v>131</v>
      </c>
      <c r="E15" s="416">
        <v>3600</v>
      </c>
      <c r="F15" s="416">
        <v>3600</v>
      </c>
      <c r="G15" s="417">
        <f t="shared" ref="G15" si="1">(F15*100)/E15</f>
        <v>100</v>
      </c>
    </row>
    <row r="16" spans="1:10" x14ac:dyDescent="0.25">
      <c r="A16" s="96"/>
      <c r="B16" s="99"/>
      <c r="C16" s="101"/>
      <c r="D16" s="103"/>
      <c r="E16" s="416"/>
      <c r="F16" s="416"/>
      <c r="G16" s="417"/>
    </row>
    <row r="17" spans="1:12" x14ac:dyDescent="0.25">
      <c r="A17" s="92" t="s">
        <v>336</v>
      </c>
      <c r="B17" s="272" t="s">
        <v>283</v>
      </c>
      <c r="C17" s="101"/>
      <c r="D17" s="103"/>
      <c r="E17" s="45">
        <f>SUM(E18)</f>
        <v>70</v>
      </c>
      <c r="F17" s="45">
        <f>SUM(F18)</f>
        <v>50</v>
      </c>
      <c r="G17" s="373">
        <f t="shared" si="0"/>
        <v>71.428571428571431</v>
      </c>
    </row>
    <row r="18" spans="1:12" ht="39" x14ac:dyDescent="0.25">
      <c r="A18" s="414"/>
      <c r="B18" s="272"/>
      <c r="C18" s="415" t="s">
        <v>337</v>
      </c>
      <c r="D18" s="97" t="s">
        <v>21</v>
      </c>
      <c r="E18" s="416">
        <v>70</v>
      </c>
      <c r="F18" s="416">
        <v>50</v>
      </c>
      <c r="G18" s="417">
        <f t="shared" si="0"/>
        <v>71.428571428571431</v>
      </c>
    </row>
    <row r="19" spans="1:12" ht="15.75" thickBot="1" x14ac:dyDescent="0.3">
      <c r="A19" s="102"/>
      <c r="B19" s="100"/>
      <c r="C19" s="101"/>
      <c r="D19" s="103"/>
      <c r="E19" s="416"/>
      <c r="F19" s="416"/>
      <c r="G19" s="417"/>
    </row>
    <row r="20" spans="1:12" ht="16.5" thickBot="1" x14ac:dyDescent="0.3">
      <c r="A20" s="506" t="s">
        <v>16</v>
      </c>
      <c r="B20" s="507"/>
      <c r="C20" s="508"/>
      <c r="D20" s="104"/>
      <c r="E20" s="432">
        <f>E8+E17</f>
        <v>93126</v>
      </c>
      <c r="F20" s="432">
        <f>F8+F17</f>
        <v>93106</v>
      </c>
      <c r="G20" s="433">
        <f>(F20*100)/E20</f>
        <v>99.978523720550655</v>
      </c>
      <c r="H20" s="335"/>
    </row>
    <row r="21" spans="1:12" ht="15.75" x14ac:dyDescent="0.25">
      <c r="A21" s="201"/>
      <c r="B21" s="201"/>
      <c r="C21" s="201"/>
      <c r="D21" s="201"/>
      <c r="E21" s="202"/>
      <c r="F21" s="439"/>
      <c r="G21" s="440"/>
      <c r="H21" s="379"/>
    </row>
    <row r="23" spans="1:12" x14ac:dyDescent="0.25">
      <c r="E23" s="441"/>
      <c r="L23" s="379"/>
    </row>
    <row r="49" ht="30.75" customHeight="1" x14ac:dyDescent="0.25"/>
    <row r="53" ht="27" customHeight="1" x14ac:dyDescent="0.25"/>
  </sheetData>
  <mergeCells count="1">
    <mergeCell ref="A20:C2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5"/>
  <sheetViews>
    <sheetView zoomScaleNormal="100" workbookViewId="0">
      <selection activeCell="F23" sqref="F23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7" width="14.7109375" customWidth="1"/>
  </cols>
  <sheetData>
    <row r="1" spans="1:9" ht="18" x14ac:dyDescent="0.25">
      <c r="C1" s="2"/>
    </row>
    <row r="2" spans="1:9" ht="15.75" x14ac:dyDescent="0.25">
      <c r="A2" s="1" t="s">
        <v>27</v>
      </c>
      <c r="H2" s="13"/>
    </row>
    <row r="3" spans="1:9" ht="16.5" thickBot="1" x14ac:dyDescent="0.3">
      <c r="A3" s="7"/>
      <c r="B3" s="8"/>
      <c r="C3" s="7"/>
      <c r="D3" s="7"/>
      <c r="G3" s="16" t="s">
        <v>294</v>
      </c>
    </row>
    <row r="4" spans="1:9" x14ac:dyDescent="0.25">
      <c r="A4" s="81" t="s">
        <v>1</v>
      </c>
      <c r="B4" s="38" t="s">
        <v>2</v>
      </c>
      <c r="C4" s="82" t="s">
        <v>3</v>
      </c>
      <c r="D4" s="38"/>
      <c r="E4" s="38" t="s">
        <v>4</v>
      </c>
      <c r="F4" s="38" t="s">
        <v>221</v>
      </c>
      <c r="G4" s="41"/>
    </row>
    <row r="5" spans="1:9" x14ac:dyDescent="0.25">
      <c r="A5" s="83" t="s">
        <v>5</v>
      </c>
      <c r="B5" s="39" t="s">
        <v>6</v>
      </c>
      <c r="C5" s="84" t="s">
        <v>7</v>
      </c>
      <c r="D5" s="60" t="s">
        <v>8</v>
      </c>
      <c r="E5" s="39" t="s">
        <v>245</v>
      </c>
      <c r="F5" s="39" t="s">
        <v>211</v>
      </c>
      <c r="G5" s="42" t="s">
        <v>328</v>
      </c>
    </row>
    <row r="6" spans="1:9" ht="15.75" thickBot="1" x14ac:dyDescent="0.3">
      <c r="A6" s="85" t="s">
        <v>9</v>
      </c>
      <c r="B6" s="40" t="s">
        <v>10</v>
      </c>
      <c r="C6" s="86"/>
      <c r="D6" s="87"/>
      <c r="E6" s="40" t="s">
        <v>325</v>
      </c>
      <c r="F6" s="40" t="s">
        <v>327</v>
      </c>
      <c r="G6" s="43" t="s">
        <v>222</v>
      </c>
    </row>
    <row r="7" spans="1:9" ht="15.75" x14ac:dyDescent="0.25">
      <c r="A7" s="105" t="s">
        <v>11</v>
      </c>
      <c r="B7" s="106"/>
      <c r="C7" s="90"/>
      <c r="D7" s="107"/>
      <c r="E7" s="49"/>
      <c r="F7" s="49"/>
      <c r="G7" s="375"/>
    </row>
    <row r="8" spans="1:9" x14ac:dyDescent="0.25">
      <c r="A8" s="65" t="s">
        <v>28</v>
      </c>
      <c r="B8" s="108" t="s">
        <v>29</v>
      </c>
      <c r="C8" s="109"/>
      <c r="D8" s="110"/>
      <c r="E8" s="47">
        <f>SUM(E9:E11)</f>
        <v>2910</v>
      </c>
      <c r="F8" s="47">
        <f>SUM(F9:F11)</f>
        <v>2515</v>
      </c>
      <c r="G8" s="373">
        <f t="shared" ref="G8:G12" si="0">(F8*100)/E8</f>
        <v>86.426116838487971</v>
      </c>
    </row>
    <row r="9" spans="1:9" x14ac:dyDescent="0.25">
      <c r="A9" s="98"/>
      <c r="B9" s="99"/>
      <c r="C9" s="114" t="s">
        <v>23</v>
      </c>
      <c r="D9" s="113" t="s">
        <v>30</v>
      </c>
      <c r="E9" s="50">
        <v>370</v>
      </c>
      <c r="F9" s="50">
        <v>350</v>
      </c>
      <c r="G9" s="371">
        <f t="shared" si="0"/>
        <v>94.594594594594597</v>
      </c>
      <c r="I9" s="18"/>
    </row>
    <row r="10" spans="1:9" ht="15" customHeight="1" x14ac:dyDescent="0.25">
      <c r="A10" s="111"/>
      <c r="B10" s="99"/>
      <c r="C10" s="112" t="s">
        <v>256</v>
      </c>
      <c r="D10" s="115" t="s">
        <v>30</v>
      </c>
      <c r="E10" s="442">
        <v>2370</v>
      </c>
      <c r="F10" s="442">
        <v>2000</v>
      </c>
      <c r="G10" s="371">
        <f t="shared" si="0"/>
        <v>84.388185654008439</v>
      </c>
    </row>
    <row r="11" spans="1:9" ht="15" customHeight="1" thickBot="1" x14ac:dyDescent="0.3">
      <c r="A11" s="111"/>
      <c r="B11" s="116"/>
      <c r="C11" s="117" t="s">
        <v>269</v>
      </c>
      <c r="D11" s="118" t="s">
        <v>30</v>
      </c>
      <c r="E11" s="443">
        <v>170</v>
      </c>
      <c r="F11" s="443">
        <v>165</v>
      </c>
      <c r="G11" s="417">
        <f t="shared" ref="G11" si="1">(F11*100)/E11</f>
        <v>97.058823529411768</v>
      </c>
    </row>
    <row r="12" spans="1:9" ht="15" customHeight="1" thickBot="1" x14ac:dyDescent="0.3">
      <c r="A12" s="509" t="s">
        <v>16</v>
      </c>
      <c r="B12" s="510"/>
      <c r="C12" s="511"/>
      <c r="D12" s="119"/>
      <c r="E12" s="432">
        <f>E8</f>
        <v>2910</v>
      </c>
      <c r="F12" s="432">
        <f>F8</f>
        <v>2515</v>
      </c>
      <c r="G12" s="433">
        <f t="shared" si="0"/>
        <v>86.426116838487971</v>
      </c>
    </row>
    <row r="15" spans="1:9" x14ac:dyDescent="0.25">
      <c r="F15" s="18"/>
    </row>
  </sheetData>
  <mergeCells count="1">
    <mergeCell ref="A12:C12"/>
  </mergeCells>
  <printOptions horizontalCentered="1"/>
  <pageMargins left="0.70866141732283472" right="0" top="0.39370078740157483" bottom="0.39370078740157483" header="0" footer="0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7"/>
  <sheetViews>
    <sheetView topLeftCell="A119" zoomScaleNormal="100" workbookViewId="0">
      <selection activeCell="M109" sqref="M109"/>
    </sheetView>
  </sheetViews>
  <sheetFormatPr defaultRowHeight="15" x14ac:dyDescent="0.25"/>
  <cols>
    <col min="1" max="1" width="12.7109375" style="13" customWidth="1"/>
    <col min="2" max="2" width="12.28515625" style="13" customWidth="1"/>
    <col min="3" max="3" width="58.140625" style="13" customWidth="1"/>
    <col min="4" max="4" width="42" style="13" customWidth="1"/>
    <col min="5" max="7" width="14.7109375" style="13" customWidth="1"/>
    <col min="8" max="8" width="9.140625" style="13"/>
    <col min="9" max="9" width="9.140625" style="13" hidden="1" customWidth="1"/>
    <col min="10" max="10" width="22.85546875" style="13" hidden="1" customWidth="1"/>
    <col min="11" max="16384" width="9.140625" style="13"/>
  </cols>
  <sheetData>
    <row r="1" spans="1:12" x14ac:dyDescent="0.25">
      <c r="A1"/>
      <c r="B1"/>
      <c r="C1"/>
      <c r="D1"/>
      <c r="E1"/>
      <c r="F1"/>
      <c r="G1"/>
    </row>
    <row r="2" spans="1:12" ht="15.75" x14ac:dyDescent="0.25">
      <c r="A2" s="32" t="s">
        <v>31</v>
      </c>
      <c r="B2" s="33"/>
      <c r="C2" s="33"/>
      <c r="D2" s="33"/>
      <c r="E2"/>
      <c r="F2"/>
      <c r="G2"/>
    </row>
    <row r="3" spans="1:12" ht="16.5" thickBot="1" x14ac:dyDescent="0.3">
      <c r="A3" s="3"/>
      <c r="B3" s="32"/>
      <c r="C3" s="3"/>
      <c r="D3" s="3"/>
      <c r="E3"/>
      <c r="F3"/>
      <c r="G3" s="16" t="s">
        <v>295</v>
      </c>
    </row>
    <row r="4" spans="1:12" x14ac:dyDescent="0.25">
      <c r="A4" s="143" t="s">
        <v>1</v>
      </c>
      <c r="B4" s="144" t="s">
        <v>2</v>
      </c>
      <c r="C4" s="145" t="s">
        <v>3</v>
      </c>
      <c r="D4" s="146"/>
      <c r="E4" s="38" t="s">
        <v>4</v>
      </c>
      <c r="F4" s="38" t="s">
        <v>221</v>
      </c>
      <c r="G4" s="41"/>
    </row>
    <row r="5" spans="1:12" x14ac:dyDescent="0.25">
      <c r="A5" s="147" t="s">
        <v>5</v>
      </c>
      <c r="B5" s="148" t="s">
        <v>6</v>
      </c>
      <c r="C5" s="149" t="s">
        <v>7</v>
      </c>
      <c r="D5" s="150" t="s">
        <v>8</v>
      </c>
      <c r="E5" s="39" t="s">
        <v>245</v>
      </c>
      <c r="F5" s="39" t="s">
        <v>211</v>
      </c>
      <c r="G5" s="42" t="s">
        <v>328</v>
      </c>
    </row>
    <row r="6" spans="1:12" ht="15.75" thickBot="1" x14ac:dyDescent="0.3">
      <c r="A6" s="151" t="s">
        <v>9</v>
      </c>
      <c r="B6" s="160" t="s">
        <v>10</v>
      </c>
      <c r="C6" s="153"/>
      <c r="D6" s="154"/>
      <c r="E6" s="40" t="s">
        <v>325</v>
      </c>
      <c r="F6" s="40" t="s">
        <v>327</v>
      </c>
      <c r="G6" s="43" t="s">
        <v>222</v>
      </c>
    </row>
    <row r="7" spans="1:12" ht="14.1" customHeight="1" x14ac:dyDescent="0.25">
      <c r="A7" s="161" t="s">
        <v>11</v>
      </c>
      <c r="B7" s="162"/>
      <c r="C7" s="162"/>
      <c r="D7" s="163"/>
      <c r="E7" s="155"/>
      <c r="F7" s="155"/>
      <c r="G7" s="385"/>
    </row>
    <row r="8" spans="1:12" ht="14.1" customHeight="1" x14ac:dyDescent="0.25">
      <c r="A8" s="72" t="s">
        <v>32</v>
      </c>
      <c r="B8" s="164" t="s">
        <v>33</v>
      </c>
      <c r="C8" s="165"/>
      <c r="D8" s="166"/>
      <c r="E8" s="48">
        <f>E9+E73+E160+E166</f>
        <v>162802</v>
      </c>
      <c r="F8" s="48">
        <f>F9+F73+F160+F166</f>
        <v>207008</v>
      </c>
      <c r="G8" s="376">
        <f t="shared" ref="G8:G14" si="0">(F8*100)/E8</f>
        <v>127.15322907580988</v>
      </c>
    </row>
    <row r="9" spans="1:12" ht="14.1" customHeight="1" x14ac:dyDescent="0.25">
      <c r="A9" s="132"/>
      <c r="B9" s="167"/>
      <c r="C9" s="168" t="s">
        <v>34</v>
      </c>
      <c r="D9" s="169"/>
      <c r="E9" s="47">
        <f>E10+E15+E18+E21+E24+E27+E30+E33+E36+E39+E42+E45+E48+E56+E59+E63+E66+E70</f>
        <v>28712</v>
      </c>
      <c r="F9" s="47">
        <f>F10+F15+F18+F21+F24+F27+F30+F33+F36+F39+F42+F45+F48+F56+F59+F63+F66+F70</f>
        <v>35808</v>
      </c>
      <c r="G9" s="376">
        <f t="shared" si="0"/>
        <v>124.71440512677626</v>
      </c>
      <c r="K9" s="379"/>
    </row>
    <row r="10" spans="1:12" ht="14.1" customHeight="1" x14ac:dyDescent="0.25">
      <c r="A10" s="204"/>
      <c r="B10" s="205" t="s">
        <v>35</v>
      </c>
      <c r="C10" s="206" t="s">
        <v>246</v>
      </c>
      <c r="D10" s="207" t="s">
        <v>36</v>
      </c>
      <c r="E10" s="208">
        <v>4138</v>
      </c>
      <c r="F10" s="208">
        <v>5236</v>
      </c>
      <c r="G10" s="209">
        <f t="shared" si="0"/>
        <v>126.53455775737071</v>
      </c>
      <c r="L10" s="379"/>
    </row>
    <row r="11" spans="1:12" ht="14.1" customHeight="1" x14ac:dyDescent="0.25">
      <c r="A11" s="98"/>
      <c r="B11" s="170"/>
      <c r="C11" s="171" t="s">
        <v>347</v>
      </c>
      <c r="D11" s="97"/>
      <c r="E11" s="156">
        <v>1390</v>
      </c>
      <c r="F11" s="156">
        <v>2440</v>
      </c>
      <c r="G11" s="374">
        <f t="shared" si="0"/>
        <v>175.53956834532374</v>
      </c>
    </row>
    <row r="12" spans="1:12" ht="14.1" customHeight="1" x14ac:dyDescent="0.25">
      <c r="A12" s="98"/>
      <c r="B12" s="170"/>
      <c r="C12" s="171" t="s">
        <v>236</v>
      </c>
      <c r="D12" s="97"/>
      <c r="E12" s="156">
        <v>1800</v>
      </c>
      <c r="F12" s="156">
        <v>1800</v>
      </c>
      <c r="G12" s="374">
        <f t="shared" si="0"/>
        <v>100</v>
      </c>
    </row>
    <row r="13" spans="1:12" ht="14.1" customHeight="1" x14ac:dyDescent="0.25">
      <c r="A13" s="98"/>
      <c r="B13" s="170"/>
      <c r="C13" s="171" t="s">
        <v>309</v>
      </c>
      <c r="D13" s="97"/>
      <c r="E13" s="156">
        <v>150</v>
      </c>
      <c r="F13" s="156">
        <v>150</v>
      </c>
      <c r="G13" s="374">
        <f t="shared" si="0"/>
        <v>100</v>
      </c>
    </row>
    <row r="14" spans="1:12" ht="14.1" customHeight="1" x14ac:dyDescent="0.25">
      <c r="A14" s="98"/>
      <c r="B14" s="170"/>
      <c r="C14" s="171" t="s">
        <v>249</v>
      </c>
      <c r="D14" s="97"/>
      <c r="E14" s="156">
        <v>169</v>
      </c>
      <c r="F14" s="156">
        <v>216</v>
      </c>
      <c r="G14" s="374">
        <f t="shared" si="0"/>
        <v>127.81065088757397</v>
      </c>
    </row>
    <row r="15" spans="1:12" ht="14.1" customHeight="1" x14ac:dyDescent="0.25">
      <c r="A15" s="204"/>
      <c r="B15" s="205" t="s">
        <v>37</v>
      </c>
      <c r="C15" s="210" t="s">
        <v>38</v>
      </c>
      <c r="D15" s="207" t="s">
        <v>36</v>
      </c>
      <c r="E15" s="211">
        <v>1298</v>
      </c>
      <c r="F15" s="211">
        <v>1297</v>
      </c>
      <c r="G15" s="209">
        <f t="shared" ref="G15:G39" si="1">(F15*100)/E15</f>
        <v>99.922958397534671</v>
      </c>
    </row>
    <row r="16" spans="1:12" ht="14.1" customHeight="1" x14ac:dyDescent="0.25">
      <c r="A16" s="98"/>
      <c r="B16" s="170"/>
      <c r="C16" s="171" t="s">
        <v>347</v>
      </c>
      <c r="D16" s="97"/>
      <c r="E16" s="158">
        <v>827</v>
      </c>
      <c r="F16" s="158">
        <v>827</v>
      </c>
      <c r="G16" s="374">
        <f t="shared" si="1"/>
        <v>100</v>
      </c>
    </row>
    <row r="17" spans="1:7" ht="14.1" customHeight="1" x14ac:dyDescent="0.25">
      <c r="A17" s="98"/>
      <c r="B17" s="170"/>
      <c r="C17" s="171" t="s">
        <v>249</v>
      </c>
      <c r="D17" s="97"/>
      <c r="E17" s="158">
        <v>21</v>
      </c>
      <c r="F17" s="158">
        <v>19</v>
      </c>
      <c r="G17" s="374">
        <f t="shared" si="1"/>
        <v>90.476190476190482</v>
      </c>
    </row>
    <row r="18" spans="1:7" ht="14.1" customHeight="1" x14ac:dyDescent="0.25">
      <c r="A18" s="204"/>
      <c r="B18" s="205" t="s">
        <v>39</v>
      </c>
      <c r="C18" s="212" t="s">
        <v>40</v>
      </c>
      <c r="D18" s="207" t="s">
        <v>36</v>
      </c>
      <c r="E18" s="211">
        <v>1860</v>
      </c>
      <c r="F18" s="211">
        <v>2483</v>
      </c>
      <c r="G18" s="209">
        <f t="shared" si="1"/>
        <v>133.49462365591398</v>
      </c>
    </row>
    <row r="19" spans="1:7" ht="14.1" customHeight="1" x14ac:dyDescent="0.25">
      <c r="A19" s="98"/>
      <c r="B19" s="170"/>
      <c r="C19" s="171" t="s">
        <v>347</v>
      </c>
      <c r="D19" s="97"/>
      <c r="E19" s="158">
        <v>998</v>
      </c>
      <c r="F19" s="158">
        <v>1626</v>
      </c>
      <c r="G19" s="374">
        <f t="shared" si="1"/>
        <v>162.92585170340681</v>
      </c>
    </row>
    <row r="20" spans="1:7" ht="14.1" customHeight="1" x14ac:dyDescent="0.25">
      <c r="A20" s="98"/>
      <c r="B20" s="170"/>
      <c r="C20" s="171" t="s">
        <v>249</v>
      </c>
      <c r="D20" s="97"/>
      <c r="E20" s="158">
        <v>142</v>
      </c>
      <c r="F20" s="158">
        <v>137</v>
      </c>
      <c r="G20" s="374">
        <f t="shared" si="1"/>
        <v>96.478873239436624</v>
      </c>
    </row>
    <row r="21" spans="1:7" ht="14.1" customHeight="1" x14ac:dyDescent="0.25">
      <c r="A21" s="204"/>
      <c r="B21" s="205" t="s">
        <v>41</v>
      </c>
      <c r="C21" s="210" t="s">
        <v>42</v>
      </c>
      <c r="D21" s="207" t="s">
        <v>36</v>
      </c>
      <c r="E21" s="211">
        <v>1213</v>
      </c>
      <c r="F21" s="211">
        <v>1457</v>
      </c>
      <c r="G21" s="209">
        <f t="shared" si="1"/>
        <v>120.1154163231657</v>
      </c>
    </row>
    <row r="22" spans="1:7" ht="14.1" customHeight="1" x14ac:dyDescent="0.25">
      <c r="A22" s="98"/>
      <c r="B22" s="170"/>
      <c r="C22" s="171" t="s">
        <v>347</v>
      </c>
      <c r="D22" s="97"/>
      <c r="E22" s="158">
        <v>671</v>
      </c>
      <c r="F22" s="158">
        <v>962</v>
      </c>
      <c r="G22" s="374">
        <f t="shared" si="1"/>
        <v>143.36810730253353</v>
      </c>
    </row>
    <row r="23" spans="1:7" ht="14.1" customHeight="1" x14ac:dyDescent="0.25">
      <c r="A23" s="98"/>
      <c r="B23" s="170"/>
      <c r="C23" s="171" t="s">
        <v>249</v>
      </c>
      <c r="D23" s="97"/>
      <c r="E23" s="158">
        <v>162</v>
      </c>
      <c r="F23" s="158">
        <v>134</v>
      </c>
      <c r="G23" s="374">
        <f t="shared" si="1"/>
        <v>82.716049382716051</v>
      </c>
    </row>
    <row r="24" spans="1:7" ht="14.1" customHeight="1" x14ac:dyDescent="0.25">
      <c r="A24" s="204"/>
      <c r="B24" s="205" t="s">
        <v>43</v>
      </c>
      <c r="C24" s="210" t="s">
        <v>44</v>
      </c>
      <c r="D24" s="207" t="s">
        <v>36</v>
      </c>
      <c r="E24" s="211">
        <v>1294</v>
      </c>
      <c r="F24" s="211">
        <v>1605</v>
      </c>
      <c r="G24" s="209">
        <f t="shared" si="1"/>
        <v>124.03400309119012</v>
      </c>
    </row>
    <row r="25" spans="1:7" ht="14.1" customHeight="1" x14ac:dyDescent="0.25">
      <c r="A25" s="98"/>
      <c r="B25" s="170"/>
      <c r="C25" s="171" t="s">
        <v>347</v>
      </c>
      <c r="D25" s="97"/>
      <c r="E25" s="158">
        <v>907</v>
      </c>
      <c r="F25" s="158">
        <v>1211</v>
      </c>
      <c r="G25" s="374">
        <f t="shared" si="1"/>
        <v>133.51708930540244</v>
      </c>
    </row>
    <row r="26" spans="1:7" ht="14.1" customHeight="1" x14ac:dyDescent="0.25">
      <c r="A26" s="98"/>
      <c r="B26" s="170"/>
      <c r="C26" s="171" t="s">
        <v>249</v>
      </c>
      <c r="D26" s="97"/>
      <c r="E26" s="158">
        <v>27</v>
      </c>
      <c r="F26" s="158">
        <v>35</v>
      </c>
      <c r="G26" s="374">
        <f t="shared" si="1"/>
        <v>129.62962962962962</v>
      </c>
    </row>
    <row r="27" spans="1:7" ht="14.1" customHeight="1" x14ac:dyDescent="0.25">
      <c r="A27" s="204"/>
      <c r="B27" s="205" t="s">
        <v>45</v>
      </c>
      <c r="C27" s="210" t="s">
        <v>46</v>
      </c>
      <c r="D27" s="207" t="s">
        <v>36</v>
      </c>
      <c r="E27" s="211">
        <v>960</v>
      </c>
      <c r="F27" s="211">
        <v>1280</v>
      </c>
      <c r="G27" s="209">
        <f t="shared" si="1"/>
        <v>133.33333333333334</v>
      </c>
    </row>
    <row r="28" spans="1:7" ht="14.1" customHeight="1" x14ac:dyDescent="0.25">
      <c r="A28" s="98"/>
      <c r="B28" s="170"/>
      <c r="C28" s="171" t="s">
        <v>347</v>
      </c>
      <c r="D28" s="97"/>
      <c r="E28" s="158">
        <v>557</v>
      </c>
      <c r="F28" s="158">
        <v>876</v>
      </c>
      <c r="G28" s="374">
        <f t="shared" si="1"/>
        <v>157.27109515260324</v>
      </c>
    </row>
    <row r="29" spans="1:7" ht="14.1" customHeight="1" x14ac:dyDescent="0.25">
      <c r="A29" s="98"/>
      <c r="B29" s="170"/>
      <c r="C29" s="171" t="s">
        <v>249</v>
      </c>
      <c r="D29" s="97"/>
      <c r="E29" s="158">
        <v>43</v>
      </c>
      <c r="F29" s="158">
        <v>43</v>
      </c>
      <c r="G29" s="374">
        <f t="shared" si="1"/>
        <v>100</v>
      </c>
    </row>
    <row r="30" spans="1:7" ht="14.1" customHeight="1" x14ac:dyDescent="0.25">
      <c r="A30" s="204"/>
      <c r="B30" s="205" t="s">
        <v>47</v>
      </c>
      <c r="C30" s="210" t="s">
        <v>48</v>
      </c>
      <c r="D30" s="207" t="s">
        <v>36</v>
      </c>
      <c r="E30" s="211">
        <v>1790</v>
      </c>
      <c r="F30" s="211">
        <v>2362</v>
      </c>
      <c r="G30" s="209">
        <f t="shared" si="1"/>
        <v>131.95530726256985</v>
      </c>
    </row>
    <row r="31" spans="1:7" ht="14.1" customHeight="1" x14ac:dyDescent="0.25">
      <c r="A31" s="98"/>
      <c r="B31" s="170"/>
      <c r="C31" s="171" t="s">
        <v>347</v>
      </c>
      <c r="D31" s="97"/>
      <c r="E31" s="158">
        <v>938</v>
      </c>
      <c r="F31" s="158">
        <v>1467</v>
      </c>
      <c r="G31" s="374">
        <f t="shared" si="1"/>
        <v>156.39658848614073</v>
      </c>
    </row>
    <row r="32" spans="1:7" ht="14.1" customHeight="1" x14ac:dyDescent="0.25">
      <c r="A32" s="98"/>
      <c r="B32" s="170"/>
      <c r="C32" s="171" t="s">
        <v>249</v>
      </c>
      <c r="D32" s="97"/>
      <c r="E32" s="158">
        <v>132</v>
      </c>
      <c r="F32" s="158">
        <v>176</v>
      </c>
      <c r="G32" s="374">
        <f t="shared" si="1"/>
        <v>133.33333333333334</v>
      </c>
    </row>
    <row r="33" spans="1:7" ht="14.1" customHeight="1" x14ac:dyDescent="0.25">
      <c r="A33" s="204"/>
      <c r="B33" s="205" t="s">
        <v>49</v>
      </c>
      <c r="C33" s="210" t="s">
        <v>50</v>
      </c>
      <c r="D33" s="207" t="s">
        <v>36</v>
      </c>
      <c r="E33" s="211">
        <v>1425</v>
      </c>
      <c r="F33" s="211">
        <v>1723</v>
      </c>
      <c r="G33" s="209">
        <f t="shared" si="1"/>
        <v>120.91228070175438</v>
      </c>
    </row>
    <row r="34" spans="1:7" ht="14.1" customHeight="1" x14ac:dyDescent="0.25">
      <c r="A34" s="98"/>
      <c r="B34" s="170"/>
      <c r="C34" s="171" t="s">
        <v>347</v>
      </c>
      <c r="D34" s="97"/>
      <c r="E34" s="158">
        <v>861</v>
      </c>
      <c r="F34" s="158">
        <v>1150</v>
      </c>
      <c r="G34" s="374">
        <f t="shared" si="1"/>
        <v>133.56562137049943</v>
      </c>
    </row>
    <row r="35" spans="1:7" ht="14.1" customHeight="1" x14ac:dyDescent="0.25">
      <c r="A35" s="98"/>
      <c r="B35" s="170"/>
      <c r="C35" s="171" t="s">
        <v>249</v>
      </c>
      <c r="D35" s="97"/>
      <c r="E35" s="158">
        <v>114</v>
      </c>
      <c r="F35" s="158">
        <v>122</v>
      </c>
      <c r="G35" s="374">
        <f t="shared" si="1"/>
        <v>107.01754385964912</v>
      </c>
    </row>
    <row r="36" spans="1:7" ht="14.1" customHeight="1" x14ac:dyDescent="0.25">
      <c r="A36" s="204"/>
      <c r="B36" s="205" t="s">
        <v>51</v>
      </c>
      <c r="C36" s="210" t="s">
        <v>52</v>
      </c>
      <c r="D36" s="207" t="s">
        <v>36</v>
      </c>
      <c r="E36" s="211">
        <v>1618</v>
      </c>
      <c r="F36" s="211">
        <v>1921</v>
      </c>
      <c r="G36" s="209">
        <f t="shared" si="1"/>
        <v>118.72682323856613</v>
      </c>
    </row>
    <row r="37" spans="1:7" ht="14.1" customHeight="1" x14ac:dyDescent="0.25">
      <c r="A37" s="98"/>
      <c r="B37" s="170"/>
      <c r="C37" s="171" t="s">
        <v>347</v>
      </c>
      <c r="D37" s="97"/>
      <c r="E37" s="158">
        <v>1039</v>
      </c>
      <c r="F37" s="158">
        <v>1330</v>
      </c>
      <c r="G37" s="374">
        <f t="shared" si="1"/>
        <v>128.00769971126084</v>
      </c>
    </row>
    <row r="38" spans="1:7" ht="14.1" customHeight="1" x14ac:dyDescent="0.25">
      <c r="A38" s="98"/>
      <c r="B38" s="170"/>
      <c r="C38" s="171" t="s">
        <v>249</v>
      </c>
      <c r="D38" s="97"/>
      <c r="E38" s="158">
        <v>39</v>
      </c>
      <c r="F38" s="158">
        <v>51</v>
      </c>
      <c r="G38" s="374">
        <f t="shared" si="1"/>
        <v>130.76923076923077</v>
      </c>
    </row>
    <row r="39" spans="1:7" ht="14.1" customHeight="1" x14ac:dyDescent="0.25">
      <c r="A39" s="204"/>
      <c r="B39" s="205" t="s">
        <v>53</v>
      </c>
      <c r="C39" s="210" t="s">
        <v>54</v>
      </c>
      <c r="D39" s="207" t="s">
        <v>36</v>
      </c>
      <c r="E39" s="211">
        <v>1369</v>
      </c>
      <c r="F39" s="211">
        <v>1266</v>
      </c>
      <c r="G39" s="209">
        <f t="shared" si="1"/>
        <v>92.476260043827608</v>
      </c>
    </row>
    <row r="40" spans="1:7" ht="14.1" customHeight="1" x14ac:dyDescent="0.25">
      <c r="A40" s="98"/>
      <c r="B40" s="170"/>
      <c r="C40" s="171" t="s">
        <v>347</v>
      </c>
      <c r="D40" s="97"/>
      <c r="E40" s="158">
        <v>617</v>
      </c>
      <c r="F40" s="158">
        <v>759</v>
      </c>
      <c r="G40" s="374">
        <f t="shared" ref="G40:G49" si="2">(F40*100)/E40</f>
        <v>123.01458670988654</v>
      </c>
    </row>
    <row r="41" spans="1:7" ht="14.1" customHeight="1" x14ac:dyDescent="0.25">
      <c r="A41" s="98"/>
      <c r="B41" s="170"/>
      <c r="C41" s="171" t="s">
        <v>249</v>
      </c>
      <c r="D41" s="97"/>
      <c r="E41" s="158">
        <v>392</v>
      </c>
      <c r="F41" s="158">
        <v>147</v>
      </c>
      <c r="G41" s="374">
        <f t="shared" si="2"/>
        <v>37.5</v>
      </c>
    </row>
    <row r="42" spans="1:7" ht="14.1" customHeight="1" x14ac:dyDescent="0.25">
      <c r="A42" s="204"/>
      <c r="B42" s="205" t="s">
        <v>55</v>
      </c>
      <c r="C42" s="210" t="s">
        <v>56</v>
      </c>
      <c r="D42" s="207" t="s">
        <v>36</v>
      </c>
      <c r="E42" s="211">
        <v>983</v>
      </c>
      <c r="F42" s="211">
        <v>1034</v>
      </c>
      <c r="G42" s="209">
        <f t="shared" si="2"/>
        <v>105.18819938962361</v>
      </c>
    </row>
    <row r="43" spans="1:7" ht="14.1" customHeight="1" x14ac:dyDescent="0.25">
      <c r="A43" s="98"/>
      <c r="B43" s="170"/>
      <c r="C43" s="171" t="s">
        <v>347</v>
      </c>
      <c r="D43" s="97"/>
      <c r="E43" s="158">
        <v>537</v>
      </c>
      <c r="F43" s="158">
        <v>600</v>
      </c>
      <c r="G43" s="374">
        <f t="shared" si="2"/>
        <v>111.73184357541899</v>
      </c>
    </row>
    <row r="44" spans="1:7" ht="14.1" customHeight="1" x14ac:dyDescent="0.25">
      <c r="A44" s="98"/>
      <c r="B44" s="170"/>
      <c r="C44" s="171" t="s">
        <v>249</v>
      </c>
      <c r="D44" s="97"/>
      <c r="E44" s="158">
        <v>86</v>
      </c>
      <c r="F44" s="158">
        <v>73</v>
      </c>
      <c r="G44" s="374">
        <f t="shared" si="2"/>
        <v>84.883720930232556</v>
      </c>
    </row>
    <row r="45" spans="1:7" ht="14.1" customHeight="1" x14ac:dyDescent="0.25">
      <c r="A45" s="204"/>
      <c r="B45" s="205" t="s">
        <v>57</v>
      </c>
      <c r="C45" s="210" t="s">
        <v>58</v>
      </c>
      <c r="D45" s="207" t="s">
        <v>36</v>
      </c>
      <c r="E45" s="211">
        <v>1635</v>
      </c>
      <c r="F45" s="211">
        <v>2441</v>
      </c>
      <c r="G45" s="209">
        <f t="shared" si="2"/>
        <v>149.29663608562691</v>
      </c>
    </row>
    <row r="46" spans="1:7" ht="14.1" customHeight="1" x14ac:dyDescent="0.25">
      <c r="A46" s="98"/>
      <c r="B46" s="170"/>
      <c r="C46" s="171" t="s">
        <v>347</v>
      </c>
      <c r="D46" s="97"/>
      <c r="E46" s="158">
        <v>918</v>
      </c>
      <c r="F46" s="158">
        <v>1788</v>
      </c>
      <c r="G46" s="374">
        <f t="shared" si="2"/>
        <v>194.77124183006535</v>
      </c>
    </row>
    <row r="47" spans="1:7" ht="14.1" customHeight="1" x14ac:dyDescent="0.25">
      <c r="A47" s="98"/>
      <c r="B47" s="170"/>
      <c r="C47" s="171" t="s">
        <v>249</v>
      </c>
      <c r="D47" s="97"/>
      <c r="E47" s="158">
        <v>207</v>
      </c>
      <c r="F47" s="158">
        <v>203</v>
      </c>
      <c r="G47" s="374">
        <f t="shared" si="2"/>
        <v>98.067632850241552</v>
      </c>
    </row>
    <row r="48" spans="1:7" ht="14.1" customHeight="1" x14ac:dyDescent="0.25">
      <c r="A48" s="204"/>
      <c r="B48" s="205" t="s">
        <v>59</v>
      </c>
      <c r="C48" s="210" t="s">
        <v>60</v>
      </c>
      <c r="D48" s="207" t="s">
        <v>36</v>
      </c>
      <c r="E48" s="211">
        <v>1352</v>
      </c>
      <c r="F48" s="211">
        <v>1911</v>
      </c>
      <c r="G48" s="209">
        <f t="shared" si="2"/>
        <v>141.34615384615384</v>
      </c>
    </row>
    <row r="49" spans="1:7" ht="14.1" customHeight="1" x14ac:dyDescent="0.25">
      <c r="A49" s="98"/>
      <c r="B49" s="170"/>
      <c r="C49" s="171" t="s">
        <v>347</v>
      </c>
      <c r="D49" s="97"/>
      <c r="E49" s="158">
        <v>917</v>
      </c>
      <c r="F49" s="158">
        <v>965</v>
      </c>
      <c r="G49" s="374">
        <f t="shared" si="2"/>
        <v>105.23446019629226</v>
      </c>
    </row>
    <row r="50" spans="1:7" ht="14.1" customHeight="1" thickBot="1" x14ac:dyDescent="0.3">
      <c r="A50" s="172"/>
      <c r="B50" s="173"/>
      <c r="C50" s="174" t="s">
        <v>249</v>
      </c>
      <c r="D50" s="175"/>
      <c r="E50" s="159">
        <v>73</v>
      </c>
      <c r="F50" s="159">
        <v>86</v>
      </c>
      <c r="G50" s="386">
        <f>(F50*100)/E50</f>
        <v>117.8082191780822</v>
      </c>
    </row>
    <row r="51" spans="1:7" ht="14.1" customHeight="1" x14ac:dyDescent="0.25">
      <c r="A51" s="176"/>
      <c r="B51" s="176"/>
      <c r="C51" s="177"/>
      <c r="D51" s="178"/>
      <c r="E51" s="179"/>
      <c r="F51" s="34"/>
      <c r="G51" s="25"/>
    </row>
    <row r="52" spans="1:7" ht="12" customHeight="1" thickBot="1" x14ac:dyDescent="0.3">
      <c r="A52" s="176"/>
      <c r="B52" s="176"/>
      <c r="C52" s="177"/>
      <c r="D52" s="178"/>
      <c r="E52" s="179"/>
      <c r="F52" s="34"/>
      <c r="G52" s="16" t="s">
        <v>296</v>
      </c>
    </row>
    <row r="53" spans="1:7" x14ac:dyDescent="0.25">
      <c r="A53" s="143" t="s">
        <v>1</v>
      </c>
      <c r="B53" s="144" t="s">
        <v>2</v>
      </c>
      <c r="C53" s="145" t="s">
        <v>3</v>
      </c>
      <c r="D53" s="489"/>
      <c r="E53" s="38" t="s">
        <v>4</v>
      </c>
      <c r="F53" s="38" t="s">
        <v>221</v>
      </c>
      <c r="G53" s="41"/>
    </row>
    <row r="54" spans="1:7" ht="14.25" customHeight="1" x14ac:dyDescent="0.25">
      <c r="A54" s="147" t="s">
        <v>5</v>
      </c>
      <c r="B54" s="148" t="s">
        <v>6</v>
      </c>
      <c r="C54" s="149" t="s">
        <v>7</v>
      </c>
      <c r="D54" s="490" t="s">
        <v>8</v>
      </c>
      <c r="E54" s="39" t="s">
        <v>245</v>
      </c>
      <c r="F54" s="39" t="s">
        <v>211</v>
      </c>
      <c r="G54" s="42" t="s">
        <v>328</v>
      </c>
    </row>
    <row r="55" spans="1:7" ht="13.5" customHeight="1" thickBot="1" x14ac:dyDescent="0.3">
      <c r="A55" s="151" t="s">
        <v>9</v>
      </c>
      <c r="B55" s="152" t="s">
        <v>10</v>
      </c>
      <c r="C55" s="153"/>
      <c r="D55" s="491"/>
      <c r="E55" s="40" t="s">
        <v>325</v>
      </c>
      <c r="F55" s="40" t="s">
        <v>327</v>
      </c>
      <c r="G55" s="387" t="s">
        <v>222</v>
      </c>
    </row>
    <row r="56" spans="1:7" ht="14.1" customHeight="1" x14ac:dyDescent="0.25">
      <c r="A56" s="213"/>
      <c r="B56" s="214" t="s">
        <v>61</v>
      </c>
      <c r="C56" s="224" t="s">
        <v>62</v>
      </c>
      <c r="D56" s="492" t="s">
        <v>36</v>
      </c>
      <c r="E56" s="208">
        <v>1082</v>
      </c>
      <c r="F56" s="208">
        <v>1485</v>
      </c>
      <c r="G56" s="215">
        <f t="shared" ref="G56:G97" si="3">(F56*100)/E56</f>
        <v>137.24584103512015</v>
      </c>
    </row>
    <row r="57" spans="1:7" ht="14.1" customHeight="1" x14ac:dyDescent="0.25">
      <c r="A57" s="98"/>
      <c r="B57" s="170"/>
      <c r="C57" s="181" t="s">
        <v>347</v>
      </c>
      <c r="D57" s="366"/>
      <c r="E57" s="158">
        <v>645</v>
      </c>
      <c r="F57" s="158">
        <v>910</v>
      </c>
      <c r="G57" s="371">
        <f t="shared" si="3"/>
        <v>141.08527131782947</v>
      </c>
    </row>
    <row r="58" spans="1:7" ht="14.1" customHeight="1" x14ac:dyDescent="0.25">
      <c r="A58" s="98"/>
      <c r="B58" s="170"/>
      <c r="C58" s="181" t="s">
        <v>249</v>
      </c>
      <c r="D58" s="366"/>
      <c r="E58" s="158">
        <v>77</v>
      </c>
      <c r="F58" s="158">
        <v>114</v>
      </c>
      <c r="G58" s="371">
        <f t="shared" si="3"/>
        <v>148.05194805194805</v>
      </c>
    </row>
    <row r="59" spans="1:7" ht="14.1" customHeight="1" x14ac:dyDescent="0.25">
      <c r="A59" s="204"/>
      <c r="B59" s="205" t="s">
        <v>63</v>
      </c>
      <c r="C59" s="228" t="s">
        <v>64</v>
      </c>
      <c r="D59" s="493" t="s">
        <v>36</v>
      </c>
      <c r="E59" s="211">
        <v>1772</v>
      </c>
      <c r="F59" s="211">
        <v>2174</v>
      </c>
      <c r="G59" s="215">
        <f t="shared" si="3"/>
        <v>122.686230248307</v>
      </c>
    </row>
    <row r="60" spans="1:7" ht="14.1" customHeight="1" x14ac:dyDescent="0.25">
      <c r="A60" s="98"/>
      <c r="B60" s="170"/>
      <c r="C60" s="181" t="s">
        <v>347</v>
      </c>
      <c r="D60" s="366"/>
      <c r="E60" s="158">
        <v>875</v>
      </c>
      <c r="F60" s="158">
        <v>1300</v>
      </c>
      <c r="G60" s="371">
        <f t="shared" si="3"/>
        <v>148.57142857142858</v>
      </c>
    </row>
    <row r="61" spans="1:7" ht="14.1" customHeight="1" x14ac:dyDescent="0.25">
      <c r="A61" s="98"/>
      <c r="B61" s="170"/>
      <c r="C61" s="181" t="s">
        <v>249</v>
      </c>
      <c r="D61" s="366"/>
      <c r="E61" s="158">
        <v>67</v>
      </c>
      <c r="F61" s="158">
        <v>43</v>
      </c>
      <c r="G61" s="371">
        <f t="shared" si="3"/>
        <v>64.179104477611943</v>
      </c>
    </row>
    <row r="62" spans="1:7" ht="14.1" customHeight="1" x14ac:dyDescent="0.25">
      <c r="A62" s="98"/>
      <c r="B62" s="170"/>
      <c r="C62" s="181" t="s">
        <v>238</v>
      </c>
      <c r="D62" s="366"/>
      <c r="E62" s="158">
        <v>200</v>
      </c>
      <c r="F62" s="158">
        <v>200</v>
      </c>
      <c r="G62" s="371">
        <f t="shared" si="3"/>
        <v>100</v>
      </c>
    </row>
    <row r="63" spans="1:7" ht="14.1" customHeight="1" x14ac:dyDescent="0.25">
      <c r="A63" s="204"/>
      <c r="B63" s="205" t="s">
        <v>65</v>
      </c>
      <c r="C63" s="228" t="s">
        <v>66</v>
      </c>
      <c r="D63" s="493" t="s">
        <v>36</v>
      </c>
      <c r="E63" s="211">
        <v>1442</v>
      </c>
      <c r="F63" s="211">
        <v>1954</v>
      </c>
      <c r="G63" s="215">
        <f t="shared" si="3"/>
        <v>135.50624133148406</v>
      </c>
    </row>
    <row r="64" spans="1:7" ht="14.1" customHeight="1" x14ac:dyDescent="0.25">
      <c r="A64" s="98"/>
      <c r="B64" s="170"/>
      <c r="C64" s="181" t="s">
        <v>347</v>
      </c>
      <c r="D64" s="366"/>
      <c r="E64" s="158">
        <v>846</v>
      </c>
      <c r="F64" s="158">
        <v>1322</v>
      </c>
      <c r="G64" s="371">
        <f t="shared" si="3"/>
        <v>156.26477541371159</v>
      </c>
    </row>
    <row r="65" spans="1:7" ht="14.1" customHeight="1" x14ac:dyDescent="0.25">
      <c r="A65" s="98"/>
      <c r="B65" s="170"/>
      <c r="C65" s="181" t="s">
        <v>249</v>
      </c>
      <c r="D65" s="366"/>
      <c r="E65" s="158">
        <v>146</v>
      </c>
      <c r="F65" s="158">
        <v>182</v>
      </c>
      <c r="G65" s="371">
        <f t="shared" si="3"/>
        <v>124.65753424657534</v>
      </c>
    </row>
    <row r="66" spans="1:7" ht="14.1" customHeight="1" x14ac:dyDescent="0.25">
      <c r="A66" s="204"/>
      <c r="B66" s="205" t="s">
        <v>67</v>
      </c>
      <c r="C66" s="228" t="s">
        <v>68</v>
      </c>
      <c r="D66" s="493" t="s">
        <v>36</v>
      </c>
      <c r="E66" s="211">
        <v>1180</v>
      </c>
      <c r="F66" s="211">
        <v>1532</v>
      </c>
      <c r="G66" s="215">
        <f t="shared" si="3"/>
        <v>129.83050847457628</v>
      </c>
    </row>
    <row r="67" spans="1:7" ht="14.1" customHeight="1" x14ac:dyDescent="0.25">
      <c r="A67" s="98"/>
      <c r="B67" s="170"/>
      <c r="C67" s="181" t="s">
        <v>347</v>
      </c>
      <c r="D67" s="366"/>
      <c r="E67" s="158">
        <v>464</v>
      </c>
      <c r="F67" s="158">
        <v>821</v>
      </c>
      <c r="G67" s="371">
        <f t="shared" si="3"/>
        <v>176.93965517241378</v>
      </c>
    </row>
    <row r="68" spans="1:7" ht="14.1" customHeight="1" x14ac:dyDescent="0.25">
      <c r="A68" s="98"/>
      <c r="B68" s="170"/>
      <c r="C68" s="181" t="s">
        <v>238</v>
      </c>
      <c r="D68" s="366"/>
      <c r="E68" s="157">
        <v>250</v>
      </c>
      <c r="F68" s="157">
        <v>250</v>
      </c>
      <c r="G68" s="371">
        <f t="shared" si="3"/>
        <v>100</v>
      </c>
    </row>
    <row r="69" spans="1:7" ht="14.1" customHeight="1" x14ac:dyDescent="0.25">
      <c r="A69" s="98"/>
      <c r="B69" s="170"/>
      <c r="C69" s="181" t="s">
        <v>249</v>
      </c>
      <c r="D69" s="366"/>
      <c r="E69" s="156">
        <v>16</v>
      </c>
      <c r="F69" s="156">
        <v>11</v>
      </c>
      <c r="G69" s="371">
        <f t="shared" si="3"/>
        <v>68.75</v>
      </c>
    </row>
    <row r="70" spans="1:7" ht="14.1" customHeight="1" x14ac:dyDescent="0.25">
      <c r="A70" s="204"/>
      <c r="B70" s="205" t="s">
        <v>69</v>
      </c>
      <c r="C70" s="228" t="s">
        <v>70</v>
      </c>
      <c r="D70" s="493" t="s">
        <v>36</v>
      </c>
      <c r="E70" s="211">
        <v>2301</v>
      </c>
      <c r="F70" s="211">
        <v>2647</v>
      </c>
      <c r="G70" s="215">
        <f t="shared" si="3"/>
        <v>115.03694046066927</v>
      </c>
    </row>
    <row r="71" spans="1:7" ht="14.1" customHeight="1" x14ac:dyDescent="0.25">
      <c r="A71" s="98"/>
      <c r="B71" s="170"/>
      <c r="C71" s="181" t="s">
        <v>347</v>
      </c>
      <c r="D71" s="366"/>
      <c r="E71" s="158">
        <v>1135</v>
      </c>
      <c r="F71" s="158">
        <v>1510</v>
      </c>
      <c r="G71" s="371">
        <f t="shared" si="3"/>
        <v>133.03964757709252</v>
      </c>
    </row>
    <row r="72" spans="1:7" ht="14.1" customHeight="1" x14ac:dyDescent="0.25">
      <c r="A72" s="98"/>
      <c r="B72" s="170"/>
      <c r="C72" s="181" t="s">
        <v>250</v>
      </c>
      <c r="D72" s="366"/>
      <c r="E72" s="158">
        <v>447</v>
      </c>
      <c r="F72" s="158">
        <v>418</v>
      </c>
      <c r="G72" s="371">
        <f t="shared" si="3"/>
        <v>93.512304250559282</v>
      </c>
    </row>
    <row r="73" spans="1:7" ht="14.1" customHeight="1" x14ac:dyDescent="0.25">
      <c r="A73" s="72" t="s">
        <v>32</v>
      </c>
      <c r="B73" s="182"/>
      <c r="C73" s="183" t="s">
        <v>71</v>
      </c>
      <c r="D73" s="184"/>
      <c r="E73" s="120">
        <f>E74+E77+E81+E84+E87+E91+E94+E107+E110+E113+E116+E120+E123+E126+E129</f>
        <v>82790</v>
      </c>
      <c r="F73" s="120">
        <f>F74+F77+F81+F84+F87+F91+F94+F107+F110+F113+F116+F120+F123+F126+F129</f>
        <v>109400</v>
      </c>
      <c r="G73" s="373">
        <f t="shared" si="3"/>
        <v>132.14156299069936</v>
      </c>
    </row>
    <row r="74" spans="1:7" ht="14.1" customHeight="1" x14ac:dyDescent="0.25">
      <c r="A74" s="216"/>
      <c r="B74" s="217" t="s">
        <v>72</v>
      </c>
      <c r="C74" s="218" t="s">
        <v>73</v>
      </c>
      <c r="D74" s="219" t="s">
        <v>74</v>
      </c>
      <c r="E74" s="220">
        <v>5860</v>
      </c>
      <c r="F74" s="220">
        <v>5128</v>
      </c>
      <c r="G74" s="215">
        <f t="shared" si="3"/>
        <v>87.508532423208194</v>
      </c>
    </row>
    <row r="75" spans="1:7" ht="14.1" customHeight="1" x14ac:dyDescent="0.25">
      <c r="A75" s="129"/>
      <c r="B75" s="185"/>
      <c r="C75" s="181" t="s">
        <v>347</v>
      </c>
      <c r="D75" s="188"/>
      <c r="E75" s="189">
        <v>2226</v>
      </c>
      <c r="F75" s="189">
        <v>3500</v>
      </c>
      <c r="G75" s="371">
        <f t="shared" si="3"/>
        <v>157.23270440251574</v>
      </c>
    </row>
    <row r="76" spans="1:7" ht="14.1" customHeight="1" x14ac:dyDescent="0.25">
      <c r="A76" s="129"/>
      <c r="B76" s="185"/>
      <c r="C76" s="181" t="s">
        <v>249</v>
      </c>
      <c r="D76" s="188"/>
      <c r="E76" s="189">
        <v>2644</v>
      </c>
      <c r="F76" s="189">
        <v>596</v>
      </c>
      <c r="G76" s="371">
        <f t="shared" si="3"/>
        <v>22.54160363086233</v>
      </c>
    </row>
    <row r="77" spans="1:7" ht="14.1" customHeight="1" x14ac:dyDescent="0.25">
      <c r="A77" s="216"/>
      <c r="B77" s="217" t="s">
        <v>75</v>
      </c>
      <c r="C77" s="218" t="s">
        <v>76</v>
      </c>
      <c r="D77" s="219" t="s">
        <v>74</v>
      </c>
      <c r="E77" s="220">
        <v>3715</v>
      </c>
      <c r="F77" s="220">
        <v>4484</v>
      </c>
      <c r="G77" s="215">
        <f t="shared" si="3"/>
        <v>120.69986541049798</v>
      </c>
    </row>
    <row r="78" spans="1:7" ht="14.1" customHeight="1" x14ac:dyDescent="0.25">
      <c r="A78" s="129"/>
      <c r="B78" s="185"/>
      <c r="C78" s="181" t="s">
        <v>347</v>
      </c>
      <c r="D78" s="187"/>
      <c r="E78" s="189">
        <v>2213</v>
      </c>
      <c r="F78" s="189">
        <v>2921</v>
      </c>
      <c r="G78" s="371">
        <f t="shared" si="3"/>
        <v>131.99276999548124</v>
      </c>
    </row>
    <row r="79" spans="1:7" ht="14.1" customHeight="1" x14ac:dyDescent="0.25">
      <c r="A79" s="129"/>
      <c r="B79" s="185"/>
      <c r="C79" s="181" t="s">
        <v>310</v>
      </c>
      <c r="D79" s="187"/>
      <c r="E79" s="189">
        <v>112</v>
      </c>
      <c r="F79" s="189">
        <v>112</v>
      </c>
      <c r="G79" s="371">
        <f t="shared" si="3"/>
        <v>100</v>
      </c>
    </row>
    <row r="80" spans="1:7" ht="14.1" customHeight="1" x14ac:dyDescent="0.25">
      <c r="A80" s="129"/>
      <c r="B80" s="185"/>
      <c r="C80" s="181" t="s">
        <v>249</v>
      </c>
      <c r="D80" s="187"/>
      <c r="E80" s="189">
        <v>250</v>
      </c>
      <c r="F80" s="189">
        <v>252</v>
      </c>
      <c r="G80" s="371">
        <f t="shared" si="3"/>
        <v>100.8</v>
      </c>
    </row>
    <row r="81" spans="1:7" ht="14.1" customHeight="1" x14ac:dyDescent="0.25">
      <c r="A81" s="216"/>
      <c r="B81" s="217" t="s">
        <v>77</v>
      </c>
      <c r="C81" s="218" t="s">
        <v>78</v>
      </c>
      <c r="D81" s="219" t="s">
        <v>74</v>
      </c>
      <c r="E81" s="220">
        <v>3576</v>
      </c>
      <c r="F81" s="220">
        <v>4512</v>
      </c>
      <c r="G81" s="215">
        <f t="shared" si="3"/>
        <v>126.1744966442953</v>
      </c>
    </row>
    <row r="82" spans="1:7" ht="14.1" customHeight="1" x14ac:dyDescent="0.25">
      <c r="A82" s="129"/>
      <c r="B82" s="185"/>
      <c r="C82" s="181" t="s">
        <v>347</v>
      </c>
      <c r="D82" s="187"/>
      <c r="E82" s="189">
        <v>2106</v>
      </c>
      <c r="F82" s="189">
        <v>2959</v>
      </c>
      <c r="G82" s="371">
        <f t="shared" si="3"/>
        <v>140.50332383665716</v>
      </c>
    </row>
    <row r="83" spans="1:7" ht="14.1" customHeight="1" x14ac:dyDescent="0.25">
      <c r="A83" s="129"/>
      <c r="B83" s="185"/>
      <c r="C83" s="181" t="s">
        <v>249</v>
      </c>
      <c r="D83" s="187"/>
      <c r="E83" s="189">
        <v>157</v>
      </c>
      <c r="F83" s="189">
        <v>185</v>
      </c>
      <c r="G83" s="371">
        <f t="shared" si="3"/>
        <v>117.83439490445861</v>
      </c>
    </row>
    <row r="84" spans="1:7" ht="14.1" customHeight="1" x14ac:dyDescent="0.25">
      <c r="A84" s="216"/>
      <c r="B84" s="217" t="s">
        <v>79</v>
      </c>
      <c r="C84" s="218" t="s">
        <v>80</v>
      </c>
      <c r="D84" s="219" t="s">
        <v>74</v>
      </c>
      <c r="E84" s="220">
        <v>3978</v>
      </c>
      <c r="F84" s="220">
        <v>5100</v>
      </c>
      <c r="G84" s="215">
        <f t="shared" si="3"/>
        <v>128.2051282051282</v>
      </c>
    </row>
    <row r="85" spans="1:7" ht="14.1" customHeight="1" x14ac:dyDescent="0.25">
      <c r="A85" s="129"/>
      <c r="B85" s="185"/>
      <c r="C85" s="181" t="s">
        <v>347</v>
      </c>
      <c r="D85" s="187"/>
      <c r="E85" s="189">
        <v>2589</v>
      </c>
      <c r="F85" s="189">
        <v>3804</v>
      </c>
      <c r="G85" s="371">
        <f t="shared" si="3"/>
        <v>146.92931633835457</v>
      </c>
    </row>
    <row r="86" spans="1:7" ht="14.1" customHeight="1" x14ac:dyDescent="0.25">
      <c r="A86" s="129"/>
      <c r="B86" s="185"/>
      <c r="C86" s="181" t="s">
        <v>249</v>
      </c>
      <c r="D86" s="187"/>
      <c r="E86" s="189">
        <v>411</v>
      </c>
      <c r="F86" s="189">
        <v>257</v>
      </c>
      <c r="G86" s="371">
        <f t="shared" si="3"/>
        <v>62.530413625304135</v>
      </c>
    </row>
    <row r="87" spans="1:7" ht="14.1" customHeight="1" x14ac:dyDescent="0.25">
      <c r="A87" s="216"/>
      <c r="B87" s="217" t="s">
        <v>81</v>
      </c>
      <c r="C87" s="218" t="s">
        <v>82</v>
      </c>
      <c r="D87" s="219" t="s">
        <v>74</v>
      </c>
      <c r="E87" s="220">
        <v>7546</v>
      </c>
      <c r="F87" s="220">
        <v>11335</v>
      </c>
      <c r="G87" s="215">
        <f t="shared" si="3"/>
        <v>150.2120328650941</v>
      </c>
    </row>
    <row r="88" spans="1:7" ht="14.1" customHeight="1" x14ac:dyDescent="0.25">
      <c r="A88" s="129"/>
      <c r="B88" s="185"/>
      <c r="C88" s="181" t="s">
        <v>347</v>
      </c>
      <c r="D88" s="187"/>
      <c r="E88" s="189">
        <v>3003</v>
      </c>
      <c r="F88" s="189">
        <v>6831</v>
      </c>
      <c r="G88" s="371">
        <f t="shared" si="3"/>
        <v>227.47252747252747</v>
      </c>
    </row>
    <row r="89" spans="1:7" ht="14.1" customHeight="1" x14ac:dyDescent="0.25">
      <c r="A89" s="190"/>
      <c r="B89" s="191"/>
      <c r="C89" s="181" t="s">
        <v>249</v>
      </c>
      <c r="D89" s="192"/>
      <c r="E89" s="189">
        <v>949</v>
      </c>
      <c r="F89" s="189">
        <v>889</v>
      </c>
      <c r="G89" s="371">
        <f t="shared" si="3"/>
        <v>93.67755532139094</v>
      </c>
    </row>
    <row r="90" spans="1:7" ht="14.1" customHeight="1" x14ac:dyDescent="0.25">
      <c r="A90" s="190"/>
      <c r="B90" s="191"/>
      <c r="C90" s="181" t="s">
        <v>268</v>
      </c>
      <c r="D90" s="192"/>
      <c r="E90" s="189">
        <v>1000</v>
      </c>
      <c r="F90" s="189">
        <v>1000</v>
      </c>
      <c r="G90" s="371">
        <f t="shared" si="3"/>
        <v>100</v>
      </c>
    </row>
    <row r="91" spans="1:7" ht="14.1" customHeight="1" x14ac:dyDescent="0.25">
      <c r="A91" s="216"/>
      <c r="B91" s="217" t="s">
        <v>83</v>
      </c>
      <c r="C91" s="218" t="s">
        <v>84</v>
      </c>
      <c r="D91" s="219" t="s">
        <v>74</v>
      </c>
      <c r="E91" s="221">
        <v>2772</v>
      </c>
      <c r="F91" s="221">
        <v>6081</v>
      </c>
      <c r="G91" s="215">
        <f t="shared" si="3"/>
        <v>219.37229437229436</v>
      </c>
    </row>
    <row r="92" spans="1:7" ht="14.1" customHeight="1" x14ac:dyDescent="0.25">
      <c r="A92" s="129"/>
      <c r="B92" s="185"/>
      <c r="C92" s="181" t="s">
        <v>347</v>
      </c>
      <c r="D92" s="187"/>
      <c r="E92" s="189">
        <v>1753</v>
      </c>
      <c r="F92" s="189">
        <v>5052</v>
      </c>
      <c r="G92" s="371">
        <f t="shared" si="3"/>
        <v>288.19167142042215</v>
      </c>
    </row>
    <row r="93" spans="1:7" ht="14.1" customHeight="1" x14ac:dyDescent="0.25">
      <c r="A93" s="129"/>
      <c r="B93" s="185"/>
      <c r="C93" s="181" t="s">
        <v>249</v>
      </c>
      <c r="D93" s="187"/>
      <c r="E93" s="189">
        <v>374</v>
      </c>
      <c r="F93" s="189">
        <v>298</v>
      </c>
      <c r="G93" s="371">
        <f t="shared" si="3"/>
        <v>79.679144385026731</v>
      </c>
    </row>
    <row r="94" spans="1:7" ht="14.1" customHeight="1" x14ac:dyDescent="0.25">
      <c r="A94" s="216"/>
      <c r="B94" s="217" t="s">
        <v>85</v>
      </c>
      <c r="C94" s="218" t="s">
        <v>212</v>
      </c>
      <c r="D94" s="219" t="s">
        <v>74</v>
      </c>
      <c r="E94" s="220">
        <v>6474</v>
      </c>
      <c r="F94" s="220">
        <v>9733</v>
      </c>
      <c r="G94" s="215">
        <f t="shared" si="3"/>
        <v>150.33982082174853</v>
      </c>
    </row>
    <row r="95" spans="1:7" ht="14.1" customHeight="1" x14ac:dyDescent="0.25">
      <c r="A95" s="129"/>
      <c r="B95" s="185"/>
      <c r="C95" s="181" t="s">
        <v>347</v>
      </c>
      <c r="D95" s="187"/>
      <c r="E95" s="189">
        <v>3001</v>
      </c>
      <c r="F95" s="189">
        <v>6205</v>
      </c>
      <c r="G95" s="371">
        <f t="shared" si="3"/>
        <v>206.76441186271242</v>
      </c>
    </row>
    <row r="96" spans="1:7" ht="14.1" customHeight="1" x14ac:dyDescent="0.25">
      <c r="A96" s="380"/>
      <c r="B96" s="381"/>
      <c r="C96" s="494" t="s">
        <v>311</v>
      </c>
      <c r="D96" s="382"/>
      <c r="E96" s="377">
        <v>183</v>
      </c>
      <c r="F96" s="377">
        <v>183</v>
      </c>
      <c r="G96" s="371">
        <f t="shared" si="3"/>
        <v>100</v>
      </c>
    </row>
    <row r="97" spans="1:7" ht="14.1" customHeight="1" thickBot="1" x14ac:dyDescent="0.3">
      <c r="A97" s="193"/>
      <c r="B97" s="194"/>
      <c r="C97" s="495" t="s">
        <v>249</v>
      </c>
      <c r="D97" s="195"/>
      <c r="E97" s="196">
        <v>1644</v>
      </c>
      <c r="F97" s="196">
        <v>1636</v>
      </c>
      <c r="G97" s="383">
        <f t="shared" si="3"/>
        <v>99.513381995133827</v>
      </c>
    </row>
    <row r="98" spans="1:7" ht="14.1" customHeight="1" x14ac:dyDescent="0.25">
      <c r="A98" s="197"/>
      <c r="B98" s="198"/>
      <c r="C98" s="177"/>
      <c r="D98" s="178"/>
      <c r="E98" s="199"/>
      <c r="F98" s="199"/>
      <c r="G98" s="406"/>
    </row>
    <row r="99" spans="1:7" ht="14.1" customHeight="1" x14ac:dyDescent="0.25">
      <c r="A99" s="197"/>
      <c r="B99" s="198"/>
      <c r="C99" s="177"/>
      <c r="D99" s="178"/>
      <c r="E99" s="199"/>
      <c r="F99" s="199"/>
      <c r="G99" s="406"/>
    </row>
    <row r="100" spans="1:7" ht="12.95" customHeight="1" x14ac:dyDescent="0.25">
      <c r="A100" s="197"/>
      <c r="B100" s="198"/>
      <c r="C100" s="177"/>
      <c r="D100" s="178"/>
      <c r="E100" s="199"/>
      <c r="F100" s="35"/>
      <c r="G100" s="25"/>
    </row>
    <row r="101" spans="1:7" ht="12.95" customHeight="1" x14ac:dyDescent="0.25">
      <c r="A101" s="197"/>
      <c r="B101" s="198"/>
      <c r="C101" s="177"/>
      <c r="D101" s="178"/>
      <c r="E101" s="199"/>
      <c r="F101" s="35"/>
      <c r="G101" s="25"/>
    </row>
    <row r="102" spans="1:7" ht="12.95" customHeight="1" x14ac:dyDescent="0.25">
      <c r="A102" s="197"/>
      <c r="B102" s="198"/>
      <c r="C102" s="177"/>
      <c r="D102" s="178"/>
      <c r="E102" s="199"/>
      <c r="F102" s="35"/>
      <c r="G102" s="25"/>
    </row>
    <row r="103" spans="1:7" ht="12.95" customHeight="1" thickBot="1" x14ac:dyDescent="0.3">
      <c r="A103" s="176"/>
      <c r="B103" s="176"/>
      <c r="C103" s="177"/>
      <c r="D103" s="178"/>
      <c r="E103" s="179"/>
      <c r="F103" s="34"/>
      <c r="G103" s="16" t="s">
        <v>297</v>
      </c>
    </row>
    <row r="104" spans="1:7" ht="12.95" customHeight="1" x14ac:dyDescent="0.25">
      <c r="A104" s="143" t="s">
        <v>1</v>
      </c>
      <c r="B104" s="144" t="s">
        <v>2</v>
      </c>
      <c r="C104" s="145" t="s">
        <v>3</v>
      </c>
      <c r="D104" s="146"/>
      <c r="E104" s="38" t="s">
        <v>4</v>
      </c>
      <c r="F104" s="38" t="s">
        <v>221</v>
      </c>
      <c r="G104" s="41"/>
    </row>
    <row r="105" spans="1:7" ht="12.95" customHeight="1" x14ac:dyDescent="0.25">
      <c r="A105" s="147" t="s">
        <v>5</v>
      </c>
      <c r="B105" s="148" t="s">
        <v>6</v>
      </c>
      <c r="C105" s="149" t="s">
        <v>7</v>
      </c>
      <c r="D105" s="150" t="s">
        <v>8</v>
      </c>
      <c r="E105" s="39" t="s">
        <v>245</v>
      </c>
      <c r="F105" s="39" t="s">
        <v>211</v>
      </c>
      <c r="G105" s="42" t="s">
        <v>328</v>
      </c>
    </row>
    <row r="106" spans="1:7" ht="12.95" customHeight="1" thickBot="1" x14ac:dyDescent="0.3">
      <c r="A106" s="151" t="s">
        <v>9</v>
      </c>
      <c r="B106" s="152" t="s">
        <v>10</v>
      </c>
      <c r="C106" s="153"/>
      <c r="D106" s="154"/>
      <c r="E106" s="40" t="s">
        <v>325</v>
      </c>
      <c r="F106" s="40" t="s">
        <v>327</v>
      </c>
      <c r="G106" s="42" t="s">
        <v>222</v>
      </c>
    </row>
    <row r="107" spans="1:7" ht="14.1" customHeight="1" x14ac:dyDescent="0.25">
      <c r="A107" s="222"/>
      <c r="B107" s="223" t="s">
        <v>86</v>
      </c>
      <c r="C107" s="496" t="s">
        <v>87</v>
      </c>
      <c r="D107" s="225" t="s">
        <v>74</v>
      </c>
      <c r="E107" s="221">
        <v>4242</v>
      </c>
      <c r="F107" s="221">
        <v>5446</v>
      </c>
      <c r="G107" s="412">
        <f t="shared" ref="G107:G131" si="4">(F107*100)/E107</f>
        <v>128.38283828382839</v>
      </c>
    </row>
    <row r="108" spans="1:7" ht="14.25" customHeight="1" x14ac:dyDescent="0.25">
      <c r="A108" s="129"/>
      <c r="B108" s="185"/>
      <c r="C108" s="181" t="s">
        <v>347</v>
      </c>
      <c r="D108" s="187"/>
      <c r="E108" s="189">
        <v>2322</v>
      </c>
      <c r="F108" s="189">
        <v>3517</v>
      </c>
      <c r="G108" s="371">
        <f t="shared" si="4"/>
        <v>151.46425495262704</v>
      </c>
    </row>
    <row r="109" spans="1:7" ht="14.1" customHeight="1" x14ac:dyDescent="0.25">
      <c r="A109" s="129"/>
      <c r="B109" s="185"/>
      <c r="C109" s="181" t="s">
        <v>249</v>
      </c>
      <c r="D109" s="187"/>
      <c r="E109" s="189">
        <v>211</v>
      </c>
      <c r="F109" s="189">
        <v>195</v>
      </c>
      <c r="G109" s="371">
        <f t="shared" si="4"/>
        <v>92.417061611374407</v>
      </c>
    </row>
    <row r="110" spans="1:7" ht="14.1" customHeight="1" x14ac:dyDescent="0.25">
      <c r="A110" s="226"/>
      <c r="B110" s="227" t="s">
        <v>88</v>
      </c>
      <c r="C110" s="228" t="s">
        <v>89</v>
      </c>
      <c r="D110" s="229" t="s">
        <v>74</v>
      </c>
      <c r="E110" s="220">
        <v>5820</v>
      </c>
      <c r="F110" s="220">
        <v>7493</v>
      </c>
      <c r="G110" s="215">
        <f t="shared" si="4"/>
        <v>128.74570446735396</v>
      </c>
    </row>
    <row r="111" spans="1:7" ht="14.1" customHeight="1" x14ac:dyDescent="0.25">
      <c r="A111" s="129"/>
      <c r="B111" s="185"/>
      <c r="C111" s="181" t="s">
        <v>347</v>
      </c>
      <c r="D111" s="187"/>
      <c r="E111" s="189">
        <v>2764</v>
      </c>
      <c r="F111" s="189">
        <v>4390</v>
      </c>
      <c r="G111" s="371">
        <f t="shared" si="4"/>
        <v>158.82778581765558</v>
      </c>
    </row>
    <row r="112" spans="1:7" ht="14.1" customHeight="1" x14ac:dyDescent="0.25">
      <c r="A112" s="129"/>
      <c r="B112" s="185"/>
      <c r="C112" s="181" t="s">
        <v>249</v>
      </c>
      <c r="D112" s="187"/>
      <c r="E112" s="189">
        <v>1700</v>
      </c>
      <c r="F112" s="189">
        <v>1716</v>
      </c>
      <c r="G112" s="371">
        <f t="shared" si="4"/>
        <v>100.94117647058823</v>
      </c>
    </row>
    <row r="113" spans="1:7" ht="14.1" customHeight="1" x14ac:dyDescent="0.25">
      <c r="A113" s="226"/>
      <c r="B113" s="227" t="s">
        <v>90</v>
      </c>
      <c r="C113" s="228" t="s">
        <v>91</v>
      </c>
      <c r="D113" s="229" t="s">
        <v>74</v>
      </c>
      <c r="E113" s="220">
        <v>4415</v>
      </c>
      <c r="F113" s="220">
        <v>5925</v>
      </c>
      <c r="G113" s="215">
        <f t="shared" si="4"/>
        <v>134.20158550396377</v>
      </c>
    </row>
    <row r="114" spans="1:7" ht="14.1" customHeight="1" x14ac:dyDescent="0.25">
      <c r="A114" s="129"/>
      <c r="B114" s="185"/>
      <c r="C114" s="181" t="s">
        <v>347</v>
      </c>
      <c r="D114" s="187"/>
      <c r="E114" s="189">
        <v>2436</v>
      </c>
      <c r="F114" s="189">
        <v>3925</v>
      </c>
      <c r="G114" s="371">
        <f t="shared" si="4"/>
        <v>161.12479474548439</v>
      </c>
    </row>
    <row r="115" spans="1:7" ht="14.1" customHeight="1" x14ac:dyDescent="0.25">
      <c r="A115" s="129"/>
      <c r="B115" s="185"/>
      <c r="C115" s="181" t="s">
        <v>249</v>
      </c>
      <c r="D115" s="187"/>
      <c r="E115" s="189">
        <v>833</v>
      </c>
      <c r="F115" s="189">
        <v>837</v>
      </c>
      <c r="G115" s="371">
        <f t="shared" si="4"/>
        <v>100.48019207683073</v>
      </c>
    </row>
    <row r="116" spans="1:7" ht="14.1" customHeight="1" x14ac:dyDescent="0.25">
      <c r="A116" s="226"/>
      <c r="B116" s="227" t="s">
        <v>92</v>
      </c>
      <c r="C116" s="228" t="s">
        <v>93</v>
      </c>
      <c r="D116" s="229" t="s">
        <v>74</v>
      </c>
      <c r="E116" s="220">
        <v>6827</v>
      </c>
      <c r="F116" s="220">
        <v>8781</v>
      </c>
      <c r="G116" s="215">
        <f t="shared" si="4"/>
        <v>128.62164933352864</v>
      </c>
    </row>
    <row r="117" spans="1:7" ht="14.1" customHeight="1" x14ac:dyDescent="0.25">
      <c r="A117" s="129"/>
      <c r="B117" s="185"/>
      <c r="C117" s="181" t="s">
        <v>347</v>
      </c>
      <c r="D117" s="187"/>
      <c r="E117" s="189">
        <v>3539</v>
      </c>
      <c r="F117" s="189">
        <v>5316</v>
      </c>
      <c r="G117" s="371">
        <f t="shared" si="4"/>
        <v>150.21192427239333</v>
      </c>
    </row>
    <row r="118" spans="1:7" ht="14.1" customHeight="1" x14ac:dyDescent="0.25">
      <c r="A118" s="129"/>
      <c r="B118" s="185"/>
      <c r="C118" s="181" t="s">
        <v>237</v>
      </c>
      <c r="D118" s="187"/>
      <c r="E118" s="189">
        <v>300</v>
      </c>
      <c r="F118" s="189">
        <v>300</v>
      </c>
      <c r="G118" s="371">
        <f t="shared" si="4"/>
        <v>100</v>
      </c>
    </row>
    <row r="119" spans="1:7" ht="14.1" customHeight="1" x14ac:dyDescent="0.25">
      <c r="A119" s="129"/>
      <c r="B119" s="185"/>
      <c r="C119" s="181" t="s">
        <v>250</v>
      </c>
      <c r="D119" s="187"/>
      <c r="E119" s="189">
        <v>1015</v>
      </c>
      <c r="F119" s="189">
        <v>1141</v>
      </c>
      <c r="G119" s="371">
        <f t="shared" si="4"/>
        <v>112.41379310344827</v>
      </c>
    </row>
    <row r="120" spans="1:7" ht="14.1" customHeight="1" x14ac:dyDescent="0.25">
      <c r="A120" s="226"/>
      <c r="B120" s="227" t="s">
        <v>94</v>
      </c>
      <c r="C120" s="228" t="s">
        <v>95</v>
      </c>
      <c r="D120" s="229" t="s">
        <v>74</v>
      </c>
      <c r="E120" s="220">
        <v>5770</v>
      </c>
      <c r="F120" s="220">
        <v>6702</v>
      </c>
      <c r="G120" s="215">
        <f t="shared" si="4"/>
        <v>116.1525129982669</v>
      </c>
    </row>
    <row r="121" spans="1:7" ht="14.1" customHeight="1" x14ac:dyDescent="0.25">
      <c r="A121" s="129"/>
      <c r="B121" s="185"/>
      <c r="C121" s="181" t="s">
        <v>347</v>
      </c>
      <c r="D121" s="187"/>
      <c r="E121" s="189">
        <v>1790</v>
      </c>
      <c r="F121" s="189">
        <v>2792</v>
      </c>
      <c r="G121" s="371">
        <f t="shared" si="4"/>
        <v>155.97765363128491</v>
      </c>
    </row>
    <row r="122" spans="1:7" ht="14.1" customHeight="1" x14ac:dyDescent="0.25">
      <c r="A122" s="129"/>
      <c r="B122" s="185"/>
      <c r="C122" s="181" t="s">
        <v>249</v>
      </c>
      <c r="D122" s="187"/>
      <c r="E122" s="189">
        <v>1690</v>
      </c>
      <c r="F122" s="189">
        <v>2490</v>
      </c>
      <c r="G122" s="371">
        <f t="shared" si="4"/>
        <v>147.33727810650888</v>
      </c>
    </row>
    <row r="123" spans="1:7" ht="14.1" customHeight="1" x14ac:dyDescent="0.25">
      <c r="A123" s="226"/>
      <c r="B123" s="227" t="s">
        <v>96</v>
      </c>
      <c r="C123" s="228" t="s">
        <v>97</v>
      </c>
      <c r="D123" s="229" t="s">
        <v>74</v>
      </c>
      <c r="E123" s="220">
        <v>8534</v>
      </c>
      <c r="F123" s="220">
        <v>10798</v>
      </c>
      <c r="G123" s="215">
        <f t="shared" si="4"/>
        <v>126.529177408015</v>
      </c>
    </row>
    <row r="124" spans="1:7" ht="14.1" customHeight="1" x14ac:dyDescent="0.25">
      <c r="A124" s="129"/>
      <c r="B124" s="185"/>
      <c r="C124" s="181" t="s">
        <v>347</v>
      </c>
      <c r="D124" s="187"/>
      <c r="E124" s="189">
        <v>4081</v>
      </c>
      <c r="F124" s="189">
        <v>6317</v>
      </c>
      <c r="G124" s="371">
        <f t="shared" si="4"/>
        <v>154.79049252634158</v>
      </c>
    </row>
    <row r="125" spans="1:7" ht="14.1" customHeight="1" x14ac:dyDescent="0.25">
      <c r="A125" s="129"/>
      <c r="B125" s="185"/>
      <c r="C125" s="181" t="s">
        <v>249</v>
      </c>
      <c r="D125" s="187"/>
      <c r="E125" s="189">
        <v>2670</v>
      </c>
      <c r="F125" s="189">
        <v>2647</v>
      </c>
      <c r="G125" s="371">
        <f t="shared" si="4"/>
        <v>99.138576779026224</v>
      </c>
    </row>
    <row r="126" spans="1:7" ht="14.1" customHeight="1" x14ac:dyDescent="0.25">
      <c r="A126" s="226"/>
      <c r="B126" s="227" t="s">
        <v>98</v>
      </c>
      <c r="C126" s="228" t="s">
        <v>99</v>
      </c>
      <c r="D126" s="229" t="s">
        <v>74</v>
      </c>
      <c r="E126" s="220">
        <v>6439</v>
      </c>
      <c r="F126" s="220">
        <v>8748</v>
      </c>
      <c r="G126" s="215">
        <f t="shared" si="4"/>
        <v>135.85960552880883</v>
      </c>
    </row>
    <row r="127" spans="1:7" ht="14.1" customHeight="1" x14ac:dyDescent="0.25">
      <c r="A127" s="129"/>
      <c r="B127" s="185"/>
      <c r="C127" s="181" t="s">
        <v>347</v>
      </c>
      <c r="D127" s="187"/>
      <c r="E127" s="189">
        <v>3700</v>
      </c>
      <c r="F127" s="189">
        <v>5937</v>
      </c>
      <c r="G127" s="371">
        <f t="shared" si="4"/>
        <v>160.45945945945945</v>
      </c>
    </row>
    <row r="128" spans="1:7" ht="14.1" customHeight="1" x14ac:dyDescent="0.25">
      <c r="A128" s="129"/>
      <c r="B128" s="185"/>
      <c r="C128" s="181" t="s">
        <v>249</v>
      </c>
      <c r="D128" s="187"/>
      <c r="E128" s="189">
        <v>609</v>
      </c>
      <c r="F128" s="189">
        <v>575</v>
      </c>
      <c r="G128" s="371">
        <f t="shared" si="4"/>
        <v>94.41707717569787</v>
      </c>
    </row>
    <row r="129" spans="1:7" ht="14.1" customHeight="1" x14ac:dyDescent="0.25">
      <c r="A129" s="226"/>
      <c r="B129" s="227" t="s">
        <v>100</v>
      </c>
      <c r="C129" s="228" t="s">
        <v>101</v>
      </c>
      <c r="D129" s="229" t="s">
        <v>74</v>
      </c>
      <c r="E129" s="221">
        <v>6822</v>
      </c>
      <c r="F129" s="221">
        <v>9134</v>
      </c>
      <c r="G129" s="215">
        <f t="shared" si="4"/>
        <v>133.89035473468192</v>
      </c>
    </row>
    <row r="130" spans="1:7" ht="14.1" customHeight="1" x14ac:dyDescent="0.25">
      <c r="A130" s="129"/>
      <c r="B130" s="185"/>
      <c r="C130" s="181" t="s">
        <v>347</v>
      </c>
      <c r="D130" s="187"/>
      <c r="E130" s="189">
        <v>3736</v>
      </c>
      <c r="F130" s="189">
        <v>5810</v>
      </c>
      <c r="G130" s="371">
        <f t="shared" si="4"/>
        <v>155.51391862955032</v>
      </c>
    </row>
    <row r="131" spans="1:7" ht="14.1" customHeight="1" thickBot="1" x14ac:dyDescent="0.3">
      <c r="A131" s="193"/>
      <c r="B131" s="194"/>
      <c r="C131" s="495" t="s">
        <v>249</v>
      </c>
      <c r="D131" s="195"/>
      <c r="E131" s="196">
        <v>779</v>
      </c>
      <c r="F131" s="196">
        <v>986</v>
      </c>
      <c r="G131" s="383">
        <f t="shared" si="4"/>
        <v>126.57252888318357</v>
      </c>
    </row>
    <row r="132" spans="1:7" ht="14.1" customHeight="1" x14ac:dyDescent="0.25">
      <c r="A132" s="197"/>
      <c r="B132" s="198"/>
      <c r="C132" s="177"/>
      <c r="D132" s="178"/>
      <c r="E132" s="199"/>
      <c r="F132" s="35"/>
      <c r="G132" s="25"/>
    </row>
    <row r="133" spans="1:7" ht="12.95" customHeight="1" x14ac:dyDescent="0.25">
      <c r="A133" s="197"/>
      <c r="B133" s="198"/>
      <c r="C133" s="177"/>
      <c r="D133" s="178"/>
      <c r="E133" s="199"/>
      <c r="F133" s="35"/>
      <c r="G133" s="25"/>
    </row>
    <row r="134" spans="1:7" ht="12.95" customHeight="1" x14ac:dyDescent="0.25">
      <c r="A134" s="197"/>
      <c r="B134" s="198"/>
      <c r="C134" s="177"/>
      <c r="D134" s="178"/>
      <c r="E134" s="199"/>
      <c r="F134" s="35"/>
      <c r="G134" s="25"/>
    </row>
    <row r="135" spans="1:7" ht="12.95" customHeight="1" x14ac:dyDescent="0.25">
      <c r="A135" s="197"/>
      <c r="B135" s="198"/>
      <c r="C135" s="177"/>
      <c r="D135" s="178"/>
      <c r="E135" s="199"/>
      <c r="F135" s="35"/>
      <c r="G135" s="25"/>
    </row>
    <row r="136" spans="1:7" ht="12.95" customHeight="1" x14ac:dyDescent="0.25">
      <c r="A136" s="197"/>
      <c r="B136" s="198"/>
      <c r="C136" s="177"/>
      <c r="D136" s="178"/>
      <c r="E136" s="199"/>
      <c r="F136" s="35"/>
      <c r="G136" s="25"/>
    </row>
    <row r="137" spans="1:7" ht="12.95" customHeight="1" x14ac:dyDescent="0.25">
      <c r="A137" s="197"/>
      <c r="B137" s="198"/>
      <c r="C137" s="177"/>
      <c r="D137" s="178"/>
      <c r="E137" s="199"/>
      <c r="F137" s="35"/>
      <c r="G137" s="25"/>
    </row>
    <row r="138" spans="1:7" ht="12.95" customHeight="1" x14ac:dyDescent="0.25">
      <c r="A138" s="197"/>
      <c r="B138" s="198"/>
      <c r="C138" s="177"/>
      <c r="D138" s="178"/>
      <c r="E138" s="199"/>
      <c r="F138" s="35"/>
      <c r="G138" s="25"/>
    </row>
    <row r="139" spans="1:7" ht="12.95" customHeight="1" x14ac:dyDescent="0.25">
      <c r="A139" s="197"/>
      <c r="B139" s="198"/>
      <c r="C139" s="177"/>
      <c r="D139" s="178"/>
      <c r="E139" s="199"/>
      <c r="F139" s="35"/>
      <c r="G139" s="25"/>
    </row>
    <row r="140" spans="1:7" ht="12.95" customHeight="1" x14ac:dyDescent="0.25">
      <c r="A140" s="197"/>
      <c r="B140" s="198"/>
      <c r="C140" s="177"/>
      <c r="D140" s="178"/>
      <c r="E140" s="199"/>
      <c r="F140" s="35"/>
      <c r="G140" s="25"/>
    </row>
    <row r="141" spans="1:7" ht="12.95" customHeight="1" x14ac:dyDescent="0.25">
      <c r="A141" s="197"/>
      <c r="B141" s="198"/>
      <c r="C141" s="177"/>
      <c r="D141" s="178"/>
      <c r="E141" s="199"/>
      <c r="F141" s="35"/>
      <c r="G141" s="25"/>
    </row>
    <row r="142" spans="1:7" ht="12.95" customHeight="1" x14ac:dyDescent="0.25">
      <c r="A142" s="197"/>
      <c r="B142" s="198"/>
      <c r="C142" s="177"/>
      <c r="D142" s="178"/>
      <c r="E142" s="199"/>
      <c r="F142" s="35"/>
      <c r="G142" s="25"/>
    </row>
    <row r="143" spans="1:7" ht="12.95" customHeight="1" x14ac:dyDescent="0.25">
      <c r="A143" s="197"/>
      <c r="B143" s="198"/>
      <c r="C143" s="177"/>
      <c r="D143" s="178"/>
      <c r="E143" s="199"/>
      <c r="F143" s="35"/>
      <c r="G143" s="25"/>
    </row>
    <row r="144" spans="1:7" ht="12.95" customHeight="1" x14ac:dyDescent="0.25">
      <c r="A144" s="197"/>
      <c r="B144" s="198"/>
      <c r="C144" s="177"/>
      <c r="D144" s="178"/>
      <c r="E144" s="199"/>
      <c r="F144" s="35"/>
      <c r="G144" s="25"/>
    </row>
    <row r="145" spans="1:7" ht="12.95" customHeight="1" x14ac:dyDescent="0.25">
      <c r="A145" s="197"/>
      <c r="B145" s="198"/>
      <c r="C145" s="177"/>
      <c r="D145" s="178"/>
      <c r="E145" s="199"/>
      <c r="F145" s="35"/>
      <c r="G145" s="25"/>
    </row>
    <row r="146" spans="1:7" ht="12.95" customHeight="1" x14ac:dyDescent="0.25">
      <c r="A146" s="197"/>
      <c r="B146" s="198"/>
      <c r="C146" s="177"/>
      <c r="D146" s="178"/>
      <c r="E146" s="199"/>
      <c r="F146" s="35"/>
      <c r="G146" s="25"/>
    </row>
    <row r="147" spans="1:7" ht="12.95" customHeight="1" x14ac:dyDescent="0.25">
      <c r="A147" s="197"/>
      <c r="B147" s="198"/>
      <c r="C147" s="177"/>
      <c r="D147" s="178"/>
      <c r="E147" s="199"/>
      <c r="F147" s="35"/>
      <c r="G147" s="25"/>
    </row>
    <row r="148" spans="1:7" ht="12.95" customHeight="1" x14ac:dyDescent="0.25">
      <c r="A148" s="197"/>
      <c r="B148" s="198"/>
      <c r="C148" s="177"/>
      <c r="D148" s="178"/>
      <c r="E148" s="199"/>
      <c r="F148" s="35"/>
      <c r="G148" s="25"/>
    </row>
    <row r="149" spans="1:7" ht="12.95" customHeight="1" x14ac:dyDescent="0.25">
      <c r="A149" s="197"/>
      <c r="B149" s="198"/>
      <c r="C149" s="177"/>
      <c r="D149" s="178"/>
      <c r="E149" s="199"/>
      <c r="F149" s="35"/>
      <c r="G149" s="25"/>
    </row>
    <row r="150" spans="1:7" ht="12.95" customHeight="1" x14ac:dyDescent="0.25">
      <c r="A150" s="197"/>
      <c r="B150" s="198"/>
      <c r="C150" s="177"/>
      <c r="D150" s="178"/>
      <c r="E150" s="199"/>
      <c r="F150" s="35"/>
      <c r="G150" s="25"/>
    </row>
    <row r="151" spans="1:7" ht="12.95" customHeight="1" x14ac:dyDescent="0.25">
      <c r="A151" s="197"/>
      <c r="B151" s="198"/>
      <c r="C151" s="177"/>
      <c r="D151" s="178"/>
      <c r="E151" s="199"/>
      <c r="F151" s="35"/>
      <c r="G151" s="25"/>
    </row>
    <row r="152" spans="1:7" ht="12.95" customHeight="1" x14ac:dyDescent="0.25">
      <c r="A152" s="197"/>
      <c r="B152" s="198"/>
      <c r="C152" s="177"/>
      <c r="D152" s="178"/>
      <c r="E152" s="199"/>
      <c r="F152" s="35"/>
      <c r="G152" s="25"/>
    </row>
    <row r="153" spans="1:7" ht="12.95" customHeight="1" x14ac:dyDescent="0.25">
      <c r="A153" s="197"/>
      <c r="B153" s="198"/>
      <c r="C153" s="177"/>
      <c r="D153" s="178"/>
      <c r="E153" s="199"/>
      <c r="F153" s="35"/>
      <c r="G153" s="25"/>
    </row>
    <row r="154" spans="1:7" ht="12.95" customHeight="1" x14ac:dyDescent="0.25">
      <c r="A154" s="197"/>
      <c r="B154" s="198"/>
      <c r="C154" s="177"/>
      <c r="D154" s="178"/>
      <c r="E154" s="199"/>
      <c r="F154" s="35"/>
      <c r="G154" s="25"/>
    </row>
    <row r="155" spans="1:7" ht="12.95" customHeight="1" x14ac:dyDescent="0.25">
      <c r="A155" s="197"/>
      <c r="B155" s="198"/>
      <c r="C155" s="177"/>
      <c r="D155" s="178"/>
      <c r="E155" s="199"/>
      <c r="F155" s="35"/>
      <c r="G155" s="25"/>
    </row>
    <row r="156" spans="1:7" ht="16.5" customHeight="1" thickBot="1" x14ac:dyDescent="0.3">
      <c r="A156" s="197"/>
      <c r="B156" s="198"/>
      <c r="C156" s="177"/>
      <c r="D156" s="178"/>
      <c r="E156" s="178"/>
      <c r="F156" s="15"/>
      <c r="G156" s="16" t="s">
        <v>298</v>
      </c>
    </row>
    <row r="157" spans="1:7" ht="12.75" customHeight="1" x14ac:dyDescent="0.25">
      <c r="A157" s="143" t="s">
        <v>1</v>
      </c>
      <c r="B157" s="144" t="s">
        <v>2</v>
      </c>
      <c r="C157" s="145" t="s">
        <v>3</v>
      </c>
      <c r="D157" s="146"/>
      <c r="E157" s="38" t="s">
        <v>4</v>
      </c>
      <c r="F157" s="38" t="s">
        <v>221</v>
      </c>
      <c r="G157" s="41"/>
    </row>
    <row r="158" spans="1:7" ht="12.75" customHeight="1" x14ac:dyDescent="0.25">
      <c r="A158" s="147" t="s">
        <v>5</v>
      </c>
      <c r="B158" s="148" t="s">
        <v>6</v>
      </c>
      <c r="C158" s="149" t="s">
        <v>7</v>
      </c>
      <c r="D158" s="150" t="s">
        <v>8</v>
      </c>
      <c r="E158" s="39" t="s">
        <v>245</v>
      </c>
      <c r="F158" s="39" t="s">
        <v>211</v>
      </c>
      <c r="G158" s="42" t="s">
        <v>328</v>
      </c>
    </row>
    <row r="159" spans="1:7" ht="15" customHeight="1" thickBot="1" x14ac:dyDescent="0.3">
      <c r="A159" s="151" t="s">
        <v>9</v>
      </c>
      <c r="B159" s="152" t="s">
        <v>10</v>
      </c>
      <c r="C159" s="153"/>
      <c r="D159" s="154"/>
      <c r="E159" s="40" t="s">
        <v>325</v>
      </c>
      <c r="F159" s="40" t="s">
        <v>327</v>
      </c>
      <c r="G159" s="43" t="s">
        <v>222</v>
      </c>
    </row>
    <row r="160" spans="1:7" ht="14.1" customHeight="1" x14ac:dyDescent="0.25">
      <c r="A160" s="121"/>
      <c r="B160" s="122"/>
      <c r="C160" s="123" t="s">
        <v>102</v>
      </c>
      <c r="D160" s="124" t="s">
        <v>74</v>
      </c>
      <c r="E160" s="125">
        <f>SUM(E161:E164)</f>
        <v>400</v>
      </c>
      <c r="F160" s="125">
        <f>SUM(F161:F164)</f>
        <v>900</v>
      </c>
      <c r="G160" s="384">
        <f t="shared" ref="G160:G171" si="5">(F160*100)/E160</f>
        <v>225</v>
      </c>
    </row>
    <row r="161" spans="1:7" ht="14.1" customHeight="1" x14ac:dyDescent="0.25">
      <c r="A161" s="121"/>
      <c r="B161" s="122"/>
      <c r="C161" s="126"/>
      <c r="D161" s="127" t="s">
        <v>102</v>
      </c>
      <c r="E161" s="128">
        <v>100</v>
      </c>
      <c r="F161" s="128">
        <v>100</v>
      </c>
      <c r="G161" s="371">
        <f t="shared" si="5"/>
        <v>100</v>
      </c>
    </row>
    <row r="162" spans="1:7" ht="14.1" customHeight="1" x14ac:dyDescent="0.25">
      <c r="A162" s="121"/>
      <c r="B162" s="122"/>
      <c r="C162" s="126"/>
      <c r="D162" s="127" t="s">
        <v>345</v>
      </c>
      <c r="E162" s="128">
        <v>0</v>
      </c>
      <c r="F162" s="128">
        <v>500</v>
      </c>
      <c r="G162" s="428" t="s">
        <v>321</v>
      </c>
    </row>
    <row r="163" spans="1:7" ht="14.1" customHeight="1" x14ac:dyDescent="0.25">
      <c r="A163" s="121"/>
      <c r="B163" s="122"/>
      <c r="C163" s="126"/>
      <c r="D163" s="127" t="s">
        <v>260</v>
      </c>
      <c r="E163" s="128">
        <v>100</v>
      </c>
      <c r="F163" s="128">
        <v>200</v>
      </c>
      <c r="G163" s="371">
        <f t="shared" si="5"/>
        <v>200</v>
      </c>
    </row>
    <row r="164" spans="1:7" ht="14.1" customHeight="1" x14ac:dyDescent="0.25">
      <c r="A164" s="129"/>
      <c r="B164" s="130"/>
      <c r="C164" s="131"/>
      <c r="D164" s="127" t="s">
        <v>277</v>
      </c>
      <c r="E164" s="128">
        <v>200</v>
      </c>
      <c r="F164" s="128">
        <v>100</v>
      </c>
      <c r="G164" s="371">
        <f t="shared" si="5"/>
        <v>50</v>
      </c>
    </row>
    <row r="165" spans="1:7" ht="14.1" customHeight="1" x14ac:dyDescent="0.25">
      <c r="A165" s="135"/>
      <c r="B165" s="479" t="s">
        <v>105</v>
      </c>
      <c r="C165" s="133" t="s">
        <v>213</v>
      </c>
      <c r="D165" s="134" t="s">
        <v>214</v>
      </c>
      <c r="E165" s="444"/>
      <c r="F165" s="444"/>
      <c r="G165" s="514">
        <f>(F166*100)/E166</f>
        <v>119.64636542239685</v>
      </c>
    </row>
    <row r="166" spans="1:7" ht="14.1" customHeight="1" x14ac:dyDescent="0.25">
      <c r="A166" s="486"/>
      <c r="B166" s="484"/>
      <c r="C166" s="485" t="s">
        <v>215</v>
      </c>
      <c r="D166" s="485" t="s">
        <v>216</v>
      </c>
      <c r="E166" s="429">
        <v>50900</v>
      </c>
      <c r="F166" s="429">
        <v>60900</v>
      </c>
      <c r="G166" s="515"/>
    </row>
    <row r="167" spans="1:7" ht="14.1" customHeight="1" x14ac:dyDescent="0.25">
      <c r="A167" s="487"/>
      <c r="B167" s="483"/>
      <c r="C167" s="136"/>
      <c r="D167" s="136"/>
      <c r="E167" s="445"/>
      <c r="F167" s="445"/>
      <c r="G167" s="480"/>
    </row>
    <row r="168" spans="1:7" ht="14.1" customHeight="1" x14ac:dyDescent="0.25">
      <c r="A168" s="137" t="s">
        <v>227</v>
      </c>
      <c r="B168" s="512" t="s">
        <v>243</v>
      </c>
      <c r="C168" s="513"/>
      <c r="D168" s="408"/>
      <c r="E168" s="446">
        <f>SUM(E169:E170)</f>
        <v>0</v>
      </c>
      <c r="F168" s="446">
        <f>SUM(F169:F170)</f>
        <v>0</v>
      </c>
      <c r="G168" s="447" t="s">
        <v>321</v>
      </c>
    </row>
    <row r="169" spans="1:7" ht="14.1" customHeight="1" x14ac:dyDescent="0.25">
      <c r="A169" s="137"/>
      <c r="B169" s="409"/>
      <c r="C169" s="410" t="s">
        <v>266</v>
      </c>
      <c r="D169" s="411" t="s">
        <v>226</v>
      </c>
      <c r="E169" s="448">
        <v>0</v>
      </c>
      <c r="F169" s="448">
        <v>0</v>
      </c>
      <c r="G169" s="428" t="s">
        <v>321</v>
      </c>
    </row>
    <row r="170" spans="1:7" ht="14.1" customHeight="1" thickBot="1" x14ac:dyDescent="0.3">
      <c r="A170" s="138"/>
      <c r="B170" s="409"/>
      <c r="C170" s="481" t="s">
        <v>267</v>
      </c>
      <c r="D170" s="482" t="s">
        <v>131</v>
      </c>
      <c r="E170" s="448">
        <v>0</v>
      </c>
      <c r="F170" s="448">
        <v>0</v>
      </c>
      <c r="G170" s="428" t="s">
        <v>321</v>
      </c>
    </row>
    <row r="171" spans="1:7" ht="15" customHeight="1" thickBot="1" x14ac:dyDescent="0.3">
      <c r="A171" s="141" t="s">
        <v>16</v>
      </c>
      <c r="B171" s="142"/>
      <c r="C171" s="142"/>
      <c r="D171" s="142"/>
      <c r="E171" s="432">
        <f>E8+E168</f>
        <v>162802</v>
      </c>
      <c r="F171" s="432">
        <f>F8+F168</f>
        <v>207008</v>
      </c>
      <c r="G171" s="433">
        <f t="shared" si="5"/>
        <v>127.15322907580988</v>
      </c>
    </row>
    <row r="172" spans="1:7" ht="15.75" x14ac:dyDescent="0.25">
      <c r="A172" s="201"/>
      <c r="B172" s="201"/>
      <c r="C172" s="201"/>
      <c r="D172" s="201"/>
      <c r="E172" s="202"/>
      <c r="F172" s="27"/>
      <c r="G172" s="27"/>
    </row>
    <row r="173" spans="1:7" ht="15.75" x14ac:dyDescent="0.25">
      <c r="A173" s="203"/>
      <c r="B173" s="203"/>
      <c r="C173" s="203"/>
      <c r="D173" s="203"/>
      <c r="F173"/>
      <c r="G173"/>
    </row>
    <row r="174" spans="1:7" ht="15.75" x14ac:dyDescent="0.25">
      <c r="A174" s="203"/>
      <c r="B174" s="203"/>
      <c r="C174" s="203"/>
      <c r="D174" s="203"/>
      <c r="F174"/>
      <c r="G174"/>
    </row>
    <row r="175" spans="1:7" ht="15.75" x14ac:dyDescent="0.25">
      <c r="A175" s="203"/>
      <c r="B175" s="203"/>
      <c r="C175" s="203"/>
      <c r="D175" s="203"/>
      <c r="F175"/>
      <c r="G175"/>
    </row>
    <row r="176" spans="1:7" ht="15.75" x14ac:dyDescent="0.25">
      <c r="A176" s="203"/>
      <c r="B176" s="203"/>
      <c r="C176" s="203"/>
      <c r="D176" s="203"/>
      <c r="F176"/>
      <c r="G176"/>
    </row>
    <row r="177" spans="1:7" ht="15.75" x14ac:dyDescent="0.25">
      <c r="A177" s="203"/>
      <c r="B177" s="203"/>
      <c r="C177" s="203"/>
      <c r="D177" s="203"/>
      <c r="F177"/>
      <c r="G177"/>
    </row>
    <row r="178" spans="1:7" ht="15.75" x14ac:dyDescent="0.25">
      <c r="A178" s="32"/>
      <c r="B178" s="32"/>
      <c r="C178" s="32"/>
      <c r="D178" s="32"/>
      <c r="E178"/>
      <c r="F178"/>
      <c r="G178"/>
    </row>
    <row r="179" spans="1:7" ht="15.75" x14ac:dyDescent="0.25">
      <c r="A179" s="32"/>
      <c r="B179" s="32"/>
      <c r="C179" s="32"/>
      <c r="D179" s="32"/>
      <c r="E179"/>
      <c r="F179"/>
      <c r="G179"/>
    </row>
    <row r="180" spans="1:7" ht="15.75" x14ac:dyDescent="0.25">
      <c r="A180" s="32"/>
      <c r="B180" s="32"/>
      <c r="C180" s="32"/>
      <c r="D180" s="32"/>
      <c r="E180"/>
      <c r="F180"/>
      <c r="G180"/>
    </row>
    <row r="181" spans="1:7" ht="15.75" x14ac:dyDescent="0.25">
      <c r="A181" s="32"/>
      <c r="B181" s="32"/>
      <c r="C181" s="32"/>
      <c r="D181" s="32"/>
      <c r="E181"/>
      <c r="F181"/>
      <c r="G181"/>
    </row>
    <row r="182" spans="1:7" ht="15.75" x14ac:dyDescent="0.25">
      <c r="A182" s="32"/>
      <c r="B182" s="32"/>
      <c r="C182" s="32"/>
      <c r="D182" s="32"/>
      <c r="E182"/>
      <c r="F182"/>
      <c r="G182"/>
    </row>
    <row r="183" spans="1:7" ht="15.75" x14ac:dyDescent="0.25">
      <c r="A183" s="32"/>
      <c r="B183" s="32"/>
      <c r="C183" s="32"/>
      <c r="D183" s="32"/>
      <c r="E183"/>
      <c r="F183"/>
      <c r="G183"/>
    </row>
    <row r="184" spans="1:7" ht="15.75" x14ac:dyDescent="0.25">
      <c r="A184" s="32"/>
      <c r="B184" s="32"/>
      <c r="C184" s="32"/>
      <c r="D184" s="32"/>
      <c r="E184"/>
      <c r="F184"/>
      <c r="G184"/>
    </row>
    <row r="185" spans="1:7" ht="15.75" x14ac:dyDescent="0.25">
      <c r="A185" s="32"/>
      <c r="B185" s="32"/>
      <c r="C185" s="32"/>
      <c r="D185" s="32"/>
      <c r="E185"/>
      <c r="F185"/>
      <c r="G185"/>
    </row>
    <row r="186" spans="1:7" ht="15.75" x14ac:dyDescent="0.25">
      <c r="A186" s="32"/>
      <c r="B186" s="32"/>
      <c r="C186" s="32"/>
      <c r="D186" s="32"/>
      <c r="E186"/>
      <c r="F186"/>
      <c r="G186"/>
    </row>
    <row r="187" spans="1:7" ht="15.75" x14ac:dyDescent="0.25">
      <c r="A187" s="32"/>
      <c r="B187" s="32"/>
      <c r="C187" s="32"/>
      <c r="D187" s="32"/>
      <c r="E187"/>
      <c r="F187"/>
      <c r="G187"/>
    </row>
    <row r="188" spans="1:7" ht="16.5" thickBot="1" x14ac:dyDescent="0.3">
      <c r="A188" s="32"/>
      <c r="B188" s="32"/>
      <c r="C188" s="32"/>
      <c r="D188" s="32"/>
      <c r="E188"/>
      <c r="F188"/>
      <c r="G188"/>
    </row>
    <row r="189" spans="1:7" ht="15.75" x14ac:dyDescent="0.25">
      <c r="A189" s="32"/>
      <c r="B189" s="32"/>
      <c r="C189" s="32"/>
      <c r="D189" s="32"/>
      <c r="E189"/>
      <c r="F189"/>
      <c r="G189"/>
    </row>
    <row r="190" spans="1:7" ht="15.75" x14ac:dyDescent="0.25">
      <c r="A190" s="32"/>
      <c r="B190" s="32"/>
      <c r="C190" s="32"/>
      <c r="D190" s="32"/>
      <c r="E190"/>
      <c r="F190"/>
      <c r="G190"/>
    </row>
    <row r="191" spans="1:7" ht="15.75" x14ac:dyDescent="0.25">
      <c r="A191" s="32"/>
      <c r="B191" s="32"/>
      <c r="C191" s="32"/>
      <c r="D191" s="32"/>
      <c r="E191"/>
      <c r="F191"/>
      <c r="G191"/>
    </row>
    <row r="192" spans="1:7" ht="15.75" x14ac:dyDescent="0.25">
      <c r="A192" s="32"/>
      <c r="B192" s="32"/>
      <c r="C192" s="32"/>
      <c r="D192" s="32"/>
      <c r="E192"/>
      <c r="F192"/>
      <c r="G192"/>
    </row>
    <row r="193" spans="1:7" ht="15.75" x14ac:dyDescent="0.25">
      <c r="A193" s="32"/>
      <c r="B193" s="32"/>
      <c r="C193" s="32"/>
      <c r="D193" s="32"/>
      <c r="E193"/>
      <c r="F193"/>
      <c r="G193"/>
    </row>
    <row r="194" spans="1:7" ht="15.75" x14ac:dyDescent="0.25">
      <c r="A194" s="32"/>
      <c r="B194" s="32"/>
      <c r="C194" s="32"/>
      <c r="D194" s="32"/>
      <c r="E194"/>
      <c r="F194"/>
      <c r="G194"/>
    </row>
    <row r="195" spans="1:7" ht="15.75" x14ac:dyDescent="0.25">
      <c r="A195" s="32"/>
      <c r="B195" s="32"/>
      <c r="C195" s="32"/>
      <c r="D195" s="32"/>
      <c r="E195"/>
      <c r="F195"/>
      <c r="G195"/>
    </row>
    <row r="196" spans="1:7" ht="15.75" x14ac:dyDescent="0.25">
      <c r="A196" s="32"/>
      <c r="B196" s="32"/>
      <c r="C196" s="32"/>
      <c r="D196" s="32"/>
      <c r="E196"/>
      <c r="F196"/>
      <c r="G196"/>
    </row>
    <row r="197" spans="1:7" ht="15.75" x14ac:dyDescent="0.25">
      <c r="A197" s="32"/>
      <c r="B197" s="32"/>
      <c r="C197" s="32"/>
      <c r="D197" s="32"/>
      <c r="E197"/>
      <c r="F197"/>
      <c r="G197"/>
    </row>
    <row r="198" spans="1:7" ht="15.75" x14ac:dyDescent="0.25">
      <c r="A198" s="32"/>
      <c r="B198" s="32"/>
      <c r="C198" s="32"/>
      <c r="D198" s="32"/>
      <c r="E198"/>
      <c r="F198"/>
      <c r="G198"/>
    </row>
    <row r="199" spans="1:7" ht="15.75" x14ac:dyDescent="0.25">
      <c r="A199" s="32"/>
      <c r="B199" s="32"/>
      <c r="C199" s="32"/>
      <c r="D199" s="32"/>
      <c r="E199"/>
      <c r="F199"/>
      <c r="G199"/>
    </row>
    <row r="200" spans="1:7" ht="15.75" x14ac:dyDescent="0.25">
      <c r="A200" s="32"/>
      <c r="B200" s="32"/>
      <c r="C200" s="32"/>
      <c r="D200" s="32"/>
      <c r="E200"/>
      <c r="F200"/>
      <c r="G200"/>
    </row>
    <row r="201" spans="1:7" ht="15.75" x14ac:dyDescent="0.25">
      <c r="A201" s="32"/>
      <c r="B201" s="32"/>
      <c r="C201" s="32"/>
      <c r="D201" s="32"/>
      <c r="E201"/>
      <c r="F201"/>
      <c r="G201"/>
    </row>
    <row r="202" spans="1:7" ht="15.75" x14ac:dyDescent="0.25">
      <c r="A202" s="32"/>
      <c r="B202" s="32"/>
      <c r="C202" s="32"/>
      <c r="D202" s="32"/>
      <c r="E202"/>
      <c r="F202"/>
      <c r="G202"/>
    </row>
    <row r="203" spans="1:7" ht="15.75" x14ac:dyDescent="0.25">
      <c r="A203" s="32"/>
      <c r="B203" s="32"/>
      <c r="C203" s="32"/>
      <c r="D203" s="32"/>
      <c r="E203"/>
      <c r="F203"/>
      <c r="G203"/>
    </row>
    <row r="204" spans="1:7" x14ac:dyDescent="0.25">
      <c r="A204"/>
      <c r="B204"/>
      <c r="C204"/>
      <c r="D204"/>
      <c r="E204"/>
      <c r="F204"/>
      <c r="G204"/>
    </row>
    <row r="205" spans="1:7" x14ac:dyDescent="0.25">
      <c r="A205"/>
      <c r="B205"/>
      <c r="C205"/>
      <c r="D205"/>
      <c r="E205"/>
      <c r="F205"/>
      <c r="G205"/>
    </row>
    <row r="206" spans="1:7" x14ac:dyDescent="0.25">
      <c r="A206"/>
      <c r="B206"/>
      <c r="C206"/>
      <c r="D206"/>
      <c r="E206"/>
      <c r="F206"/>
      <c r="G206"/>
    </row>
    <row r="207" spans="1:7" x14ac:dyDescent="0.25">
      <c r="A207"/>
      <c r="B207"/>
      <c r="C207"/>
      <c r="D207"/>
      <c r="E207"/>
      <c r="F207"/>
      <c r="G207"/>
    </row>
    <row r="208" spans="1:7" x14ac:dyDescent="0.25">
      <c r="A208"/>
      <c r="B208"/>
      <c r="C208"/>
      <c r="D208"/>
      <c r="E208"/>
      <c r="F208"/>
      <c r="G208"/>
    </row>
    <row r="209" spans="1:7" x14ac:dyDescent="0.25">
      <c r="A209"/>
      <c r="B209"/>
      <c r="C209"/>
      <c r="D209"/>
      <c r="E209"/>
      <c r="F209"/>
      <c r="G209"/>
    </row>
    <row r="210" spans="1:7" x14ac:dyDescent="0.25">
      <c r="A210"/>
      <c r="B210"/>
      <c r="C210"/>
      <c r="D210"/>
      <c r="E210"/>
      <c r="F210"/>
      <c r="G210"/>
    </row>
    <row r="211" spans="1:7" x14ac:dyDescent="0.25">
      <c r="A211"/>
      <c r="B211"/>
      <c r="C211"/>
      <c r="D211"/>
      <c r="E211"/>
      <c r="F211"/>
      <c r="G211"/>
    </row>
    <row r="212" spans="1:7" x14ac:dyDescent="0.25">
      <c r="A212"/>
      <c r="B212"/>
      <c r="C212"/>
      <c r="D212"/>
      <c r="E212"/>
      <c r="F212"/>
      <c r="G212"/>
    </row>
    <row r="213" spans="1:7" x14ac:dyDescent="0.25">
      <c r="A213"/>
      <c r="B213"/>
      <c r="C213"/>
      <c r="D213"/>
      <c r="E213"/>
      <c r="F213"/>
      <c r="G213"/>
    </row>
    <row r="214" spans="1:7" x14ac:dyDescent="0.25">
      <c r="A214"/>
      <c r="B214"/>
      <c r="C214"/>
      <c r="D214"/>
      <c r="E214"/>
      <c r="F214"/>
      <c r="G214"/>
    </row>
    <row r="215" spans="1:7" x14ac:dyDescent="0.25">
      <c r="A215"/>
      <c r="B215"/>
      <c r="C215"/>
      <c r="D215"/>
      <c r="E215"/>
      <c r="F215"/>
      <c r="G215"/>
    </row>
    <row r="216" spans="1:7" x14ac:dyDescent="0.25">
      <c r="A216"/>
      <c r="B216"/>
      <c r="C216"/>
      <c r="D216"/>
      <c r="E216"/>
      <c r="F216"/>
      <c r="G216"/>
    </row>
    <row r="217" spans="1:7" x14ac:dyDescent="0.25">
      <c r="A217"/>
      <c r="B217"/>
      <c r="C217"/>
      <c r="D217"/>
      <c r="E217"/>
      <c r="F217"/>
      <c r="G217"/>
    </row>
    <row r="218" spans="1:7" x14ac:dyDescent="0.25">
      <c r="A218"/>
      <c r="B218"/>
      <c r="C218"/>
      <c r="D218"/>
      <c r="E218"/>
      <c r="F218"/>
      <c r="G218"/>
    </row>
    <row r="219" spans="1:7" x14ac:dyDescent="0.25">
      <c r="A219"/>
      <c r="B219"/>
      <c r="C219"/>
      <c r="D219"/>
      <c r="E219"/>
      <c r="F219"/>
      <c r="G219"/>
    </row>
    <row r="220" spans="1:7" x14ac:dyDescent="0.25">
      <c r="A220"/>
      <c r="B220"/>
      <c r="C220"/>
      <c r="D220"/>
      <c r="E220"/>
      <c r="F220"/>
      <c r="G220"/>
    </row>
    <row r="221" spans="1:7" x14ac:dyDescent="0.25">
      <c r="A221"/>
      <c r="B221"/>
      <c r="C221"/>
      <c r="D221"/>
      <c r="E221"/>
      <c r="F221"/>
      <c r="G221"/>
    </row>
    <row r="222" spans="1:7" x14ac:dyDescent="0.25">
      <c r="A222"/>
      <c r="B222"/>
      <c r="C222"/>
      <c r="D222"/>
      <c r="E222"/>
      <c r="F222"/>
      <c r="G222"/>
    </row>
    <row r="223" spans="1:7" x14ac:dyDescent="0.25">
      <c r="A223"/>
      <c r="B223"/>
      <c r="C223"/>
      <c r="D223"/>
      <c r="E223"/>
      <c r="F223"/>
      <c r="G223"/>
    </row>
    <row r="224" spans="1:7" x14ac:dyDescent="0.25">
      <c r="A224"/>
      <c r="B224"/>
      <c r="C224"/>
      <c r="D224"/>
      <c r="E224"/>
      <c r="F224"/>
      <c r="G224"/>
    </row>
    <row r="225" spans="1:7" x14ac:dyDescent="0.25">
      <c r="A225"/>
      <c r="B225"/>
      <c r="C225"/>
      <c r="D225"/>
      <c r="E225"/>
      <c r="F225"/>
      <c r="G225"/>
    </row>
    <row r="226" spans="1:7" x14ac:dyDescent="0.25">
      <c r="A226"/>
      <c r="B226"/>
      <c r="C226"/>
      <c r="D226"/>
      <c r="E226"/>
      <c r="F226"/>
      <c r="G226"/>
    </row>
    <row r="227" spans="1:7" ht="21.95" customHeight="1" x14ac:dyDescent="0.25">
      <c r="A227"/>
      <c r="B227"/>
      <c r="C227"/>
      <c r="D227"/>
      <c r="E227"/>
      <c r="F227"/>
      <c r="G227"/>
    </row>
    <row r="228" spans="1:7" ht="21.95" customHeight="1" x14ac:dyDescent="0.25">
      <c r="A228"/>
      <c r="B228"/>
      <c r="C228"/>
      <c r="D228"/>
      <c r="E228"/>
      <c r="F228"/>
      <c r="G228"/>
    </row>
    <row r="229" spans="1:7" ht="21.95" customHeight="1" x14ac:dyDescent="0.25">
      <c r="A229"/>
      <c r="B229"/>
      <c r="C229"/>
      <c r="D229"/>
      <c r="E229"/>
      <c r="F229"/>
      <c r="G229"/>
    </row>
    <row r="230" spans="1:7" ht="21.95" customHeight="1" x14ac:dyDescent="0.25">
      <c r="A230"/>
      <c r="B230"/>
      <c r="C230"/>
      <c r="D230"/>
      <c r="E230"/>
      <c r="F230"/>
      <c r="G230"/>
    </row>
    <row r="231" spans="1:7" ht="21.95" customHeight="1" x14ac:dyDescent="0.25">
      <c r="A231"/>
      <c r="B231"/>
      <c r="C231"/>
      <c r="D231"/>
      <c r="E231"/>
      <c r="F231"/>
      <c r="G231"/>
    </row>
    <row r="232" spans="1:7" ht="21.95" customHeight="1" x14ac:dyDescent="0.25">
      <c r="A232"/>
      <c r="B232"/>
      <c r="C232"/>
      <c r="D232"/>
      <c r="E232"/>
      <c r="F232"/>
      <c r="G232"/>
    </row>
    <row r="233" spans="1:7" ht="21.95" customHeight="1" x14ac:dyDescent="0.25">
      <c r="A233"/>
      <c r="B233"/>
      <c r="C233"/>
      <c r="D233"/>
      <c r="E233"/>
      <c r="F233"/>
      <c r="G233"/>
    </row>
    <row r="234" spans="1:7" ht="21.95" customHeight="1" x14ac:dyDescent="0.25">
      <c r="A234"/>
      <c r="B234"/>
      <c r="C234"/>
      <c r="D234"/>
      <c r="E234"/>
      <c r="F234"/>
      <c r="G234"/>
    </row>
    <row r="235" spans="1:7" ht="21.95" customHeight="1" x14ac:dyDescent="0.25">
      <c r="A235"/>
      <c r="B235"/>
      <c r="C235"/>
      <c r="D235"/>
      <c r="E235"/>
      <c r="F235"/>
      <c r="G235"/>
    </row>
    <row r="236" spans="1:7" ht="21.95" customHeight="1" x14ac:dyDescent="0.25">
      <c r="A236"/>
      <c r="B236"/>
      <c r="C236"/>
      <c r="D236"/>
      <c r="E236"/>
      <c r="F236"/>
      <c r="G236"/>
    </row>
    <row r="237" spans="1:7" ht="21.95" customHeight="1" x14ac:dyDescent="0.25">
      <c r="A237"/>
      <c r="B237"/>
      <c r="C237"/>
      <c r="D237"/>
      <c r="E237"/>
      <c r="F237"/>
      <c r="G237"/>
    </row>
    <row r="238" spans="1:7" ht="21.95" customHeight="1" x14ac:dyDescent="0.25">
      <c r="A238"/>
      <c r="B238"/>
      <c r="C238"/>
      <c r="D238"/>
      <c r="E238"/>
      <c r="F238"/>
      <c r="G238"/>
    </row>
    <row r="239" spans="1:7" ht="21.95" customHeight="1" x14ac:dyDescent="0.25">
      <c r="A239"/>
      <c r="B239"/>
      <c r="C239"/>
      <c r="D239"/>
      <c r="E239"/>
      <c r="F239"/>
      <c r="G239"/>
    </row>
    <row r="240" spans="1:7" ht="21.95" customHeight="1" x14ac:dyDescent="0.25">
      <c r="A240"/>
      <c r="B240"/>
      <c r="C240"/>
      <c r="D240"/>
      <c r="E240"/>
      <c r="F240"/>
      <c r="G240"/>
    </row>
    <row r="241" spans="1:7" ht="21.95" customHeight="1" x14ac:dyDescent="0.25">
      <c r="A241"/>
      <c r="B241"/>
      <c r="C241"/>
      <c r="D241"/>
      <c r="E241"/>
      <c r="F241"/>
      <c r="G241"/>
    </row>
    <row r="242" spans="1:7" ht="21.95" customHeight="1" x14ac:dyDescent="0.25">
      <c r="A242"/>
      <c r="B242"/>
      <c r="C242"/>
      <c r="D242"/>
      <c r="E242"/>
      <c r="F242"/>
      <c r="G242"/>
    </row>
    <row r="243" spans="1:7" ht="21.95" customHeight="1" x14ac:dyDescent="0.25">
      <c r="A243"/>
      <c r="B243"/>
      <c r="C243"/>
      <c r="D243"/>
      <c r="E243"/>
      <c r="F243"/>
      <c r="G243"/>
    </row>
    <row r="244" spans="1:7" ht="21.95" customHeight="1" x14ac:dyDescent="0.25">
      <c r="A244"/>
      <c r="B244"/>
      <c r="C244"/>
      <c r="D244"/>
      <c r="E244"/>
      <c r="F244"/>
      <c r="G244"/>
    </row>
    <row r="245" spans="1:7" ht="21.95" customHeight="1" x14ac:dyDescent="0.25">
      <c r="A245"/>
      <c r="B245"/>
      <c r="C245"/>
      <c r="D245"/>
      <c r="E245"/>
      <c r="F245"/>
      <c r="G245"/>
    </row>
    <row r="246" spans="1:7" ht="21.95" customHeight="1" x14ac:dyDescent="0.25">
      <c r="A246"/>
      <c r="B246"/>
      <c r="C246"/>
      <c r="D246"/>
      <c r="E246"/>
      <c r="F246"/>
      <c r="G246"/>
    </row>
    <row r="247" spans="1:7" ht="21.95" customHeight="1" x14ac:dyDescent="0.25">
      <c r="A247"/>
      <c r="B247"/>
      <c r="C247"/>
      <c r="D247"/>
      <c r="E247"/>
      <c r="F247"/>
      <c r="G247"/>
    </row>
    <row r="248" spans="1:7" ht="21.95" customHeight="1" x14ac:dyDescent="0.25">
      <c r="A248"/>
      <c r="B248"/>
      <c r="C248"/>
      <c r="D248"/>
      <c r="E248"/>
      <c r="F248"/>
      <c r="G248"/>
    </row>
    <row r="249" spans="1:7" ht="21.95" customHeight="1" x14ac:dyDescent="0.25">
      <c r="A249"/>
      <c r="B249"/>
      <c r="C249"/>
      <c r="D249"/>
      <c r="E249"/>
      <c r="F249"/>
      <c r="G249"/>
    </row>
    <row r="250" spans="1:7" ht="21.95" customHeight="1" x14ac:dyDescent="0.25">
      <c r="A250"/>
      <c r="B250"/>
      <c r="C250"/>
      <c r="D250"/>
      <c r="E250"/>
      <c r="F250"/>
      <c r="G250"/>
    </row>
    <row r="251" spans="1:7" ht="21.95" customHeight="1" x14ac:dyDescent="0.25">
      <c r="A251"/>
      <c r="B251"/>
      <c r="C251"/>
      <c r="D251"/>
      <c r="E251"/>
      <c r="F251"/>
      <c r="G251"/>
    </row>
    <row r="252" spans="1:7" ht="21.95" customHeight="1" x14ac:dyDescent="0.25">
      <c r="A252"/>
      <c r="B252"/>
      <c r="C252"/>
      <c r="D252"/>
      <c r="E252"/>
      <c r="F252"/>
      <c r="G252"/>
    </row>
    <row r="253" spans="1:7" ht="21.95" customHeight="1" x14ac:dyDescent="0.25">
      <c r="A253"/>
      <c r="B253"/>
      <c r="C253"/>
      <c r="D253"/>
      <c r="E253"/>
      <c r="F253"/>
      <c r="G253"/>
    </row>
    <row r="254" spans="1:7" ht="27" customHeight="1" x14ac:dyDescent="0.25">
      <c r="A254"/>
      <c r="B254"/>
      <c r="C254"/>
      <c r="D254"/>
      <c r="E254"/>
      <c r="F254"/>
      <c r="G254"/>
    </row>
    <row r="255" spans="1:7" ht="15" customHeight="1" x14ac:dyDescent="0.25">
      <c r="A255"/>
      <c r="B255"/>
      <c r="C255"/>
      <c r="D255"/>
      <c r="E255"/>
      <c r="F255"/>
      <c r="G255"/>
    </row>
    <row r="256" spans="1:7" ht="15" customHeight="1" x14ac:dyDescent="0.25"/>
    <row r="257" ht="15" customHeight="1" x14ac:dyDescent="0.25"/>
  </sheetData>
  <mergeCells count="2">
    <mergeCell ref="B168:C168"/>
    <mergeCell ref="G165:G166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5"/>
  <sheetViews>
    <sheetView zoomScaleNormal="100" workbookViewId="0">
      <selection activeCell="I30" sqref="I30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7" width="14.7109375" customWidth="1"/>
  </cols>
  <sheetData>
    <row r="2" spans="1:9" ht="18" x14ac:dyDescent="0.25">
      <c r="A2" s="1" t="s">
        <v>106</v>
      </c>
      <c r="C2" s="2"/>
      <c r="D2" s="1"/>
      <c r="H2" s="13"/>
    </row>
    <row r="3" spans="1:9" ht="15.75" thickBot="1" x14ac:dyDescent="0.3">
      <c r="G3" s="16" t="s">
        <v>299</v>
      </c>
    </row>
    <row r="4" spans="1:9" ht="15" customHeight="1" x14ac:dyDescent="0.25">
      <c r="A4" s="230" t="s">
        <v>1</v>
      </c>
      <c r="B4" s="231" t="s">
        <v>2</v>
      </c>
      <c r="C4" s="232" t="s">
        <v>3</v>
      </c>
      <c r="D4" s="231"/>
      <c r="E4" s="38" t="s">
        <v>4</v>
      </c>
      <c r="F4" s="38" t="s">
        <v>221</v>
      </c>
      <c r="G4" s="41"/>
    </row>
    <row r="5" spans="1:9" ht="15" customHeight="1" x14ac:dyDescent="0.25">
      <c r="A5" s="233" t="s">
        <v>5</v>
      </c>
      <c r="B5" s="234" t="s">
        <v>6</v>
      </c>
      <c r="C5" s="235" t="s">
        <v>7</v>
      </c>
      <c r="D5" s="236" t="s">
        <v>8</v>
      </c>
      <c r="E5" s="39" t="s">
        <v>245</v>
      </c>
      <c r="F5" s="39" t="s">
        <v>211</v>
      </c>
      <c r="G5" s="42" t="s">
        <v>328</v>
      </c>
    </row>
    <row r="6" spans="1:9" ht="15" customHeight="1" thickBot="1" x14ac:dyDescent="0.3">
      <c r="A6" s="237" t="s">
        <v>9</v>
      </c>
      <c r="B6" s="238" t="s">
        <v>10</v>
      </c>
      <c r="C6" s="239"/>
      <c r="D6" s="240"/>
      <c r="E6" s="40" t="s">
        <v>325</v>
      </c>
      <c r="F6" s="40" t="s">
        <v>327</v>
      </c>
      <c r="G6" s="43" t="s">
        <v>222</v>
      </c>
    </row>
    <row r="7" spans="1:9" ht="15.75" x14ac:dyDescent="0.25">
      <c r="A7" s="241" t="s">
        <v>11</v>
      </c>
      <c r="B7" s="242"/>
      <c r="C7" s="243"/>
      <c r="D7" s="244"/>
      <c r="E7" s="51"/>
      <c r="F7" s="51"/>
      <c r="G7" s="375"/>
    </row>
    <row r="8" spans="1:9" x14ac:dyDescent="0.25">
      <c r="A8" s="72" t="s">
        <v>206</v>
      </c>
      <c r="B8" s="516" t="s">
        <v>353</v>
      </c>
      <c r="C8" s="517"/>
      <c r="D8" s="245"/>
      <c r="E8" s="47">
        <f>E9</f>
        <v>0</v>
      </c>
      <c r="F8" s="47">
        <f>F9</f>
        <v>0</v>
      </c>
      <c r="G8" s="449" t="s">
        <v>321</v>
      </c>
    </row>
    <row r="9" spans="1:9" x14ac:dyDescent="0.25">
      <c r="A9" s="75"/>
      <c r="B9" s="246"/>
      <c r="C9" s="70" t="s">
        <v>351</v>
      </c>
      <c r="D9" s="247" t="s">
        <v>107</v>
      </c>
      <c r="E9" s="52">
        <v>0</v>
      </c>
      <c r="F9" s="52">
        <v>0</v>
      </c>
      <c r="G9" s="450" t="s">
        <v>321</v>
      </c>
    </row>
    <row r="10" spans="1:9" x14ac:dyDescent="0.25">
      <c r="A10" s="72" t="s">
        <v>274</v>
      </c>
      <c r="B10" s="516" t="s">
        <v>348</v>
      </c>
      <c r="C10" s="517"/>
      <c r="D10" s="248"/>
      <c r="E10" s="451">
        <f>SUM(E11:E17)</f>
        <v>94926</v>
      </c>
      <c r="F10" s="451">
        <f>SUM(F11:F17)</f>
        <v>103272</v>
      </c>
      <c r="G10" s="376">
        <f t="shared" ref="G10:G18" si="0">(F10*100)/E10</f>
        <v>108.79211175020542</v>
      </c>
    </row>
    <row r="11" spans="1:9" x14ac:dyDescent="0.25">
      <c r="A11" s="72"/>
      <c r="B11" s="249">
        <v>504</v>
      </c>
      <c r="C11" s="52" t="s">
        <v>251</v>
      </c>
      <c r="D11" s="248" t="s">
        <v>108</v>
      </c>
      <c r="E11" s="53">
        <v>250</v>
      </c>
      <c r="F11" s="53">
        <v>250</v>
      </c>
      <c r="G11" s="374">
        <f t="shared" si="0"/>
        <v>100</v>
      </c>
    </row>
    <row r="12" spans="1:9" x14ac:dyDescent="0.25">
      <c r="A12" s="250"/>
      <c r="B12" s="249" t="s">
        <v>253</v>
      </c>
      <c r="C12" s="52" t="s">
        <v>252</v>
      </c>
      <c r="D12" s="251" t="s">
        <v>108</v>
      </c>
      <c r="E12" s="53">
        <v>150</v>
      </c>
      <c r="F12" s="53">
        <v>150</v>
      </c>
      <c r="G12" s="374">
        <f t="shared" si="0"/>
        <v>100</v>
      </c>
    </row>
    <row r="13" spans="1:9" x14ac:dyDescent="0.25">
      <c r="A13" s="250"/>
      <c r="B13" s="249"/>
      <c r="C13" s="52" t="s">
        <v>109</v>
      </c>
      <c r="D13" s="52" t="s">
        <v>110</v>
      </c>
      <c r="E13" s="452">
        <v>330</v>
      </c>
      <c r="F13" s="452">
        <v>330</v>
      </c>
      <c r="G13" s="374">
        <f t="shared" si="0"/>
        <v>100</v>
      </c>
    </row>
    <row r="14" spans="1:9" x14ac:dyDescent="0.25">
      <c r="A14" s="250"/>
      <c r="B14" s="249"/>
      <c r="C14" s="252" t="s">
        <v>262</v>
      </c>
      <c r="D14" s="53" t="s">
        <v>115</v>
      </c>
      <c r="E14" s="452">
        <v>8</v>
      </c>
      <c r="F14" s="452">
        <v>8</v>
      </c>
      <c r="G14" s="374">
        <f t="shared" si="0"/>
        <v>100</v>
      </c>
    </row>
    <row r="15" spans="1:9" x14ac:dyDescent="0.25">
      <c r="A15" s="253"/>
      <c r="B15" s="254">
        <v>501</v>
      </c>
      <c r="C15" s="255" t="s">
        <v>118</v>
      </c>
      <c r="D15" s="53" t="s">
        <v>117</v>
      </c>
      <c r="E15" s="452">
        <v>25814</v>
      </c>
      <c r="F15" s="452">
        <v>30607</v>
      </c>
      <c r="G15" s="374">
        <f t="shared" si="0"/>
        <v>118.56744402262338</v>
      </c>
      <c r="H15" s="19"/>
      <c r="I15" s="19"/>
    </row>
    <row r="16" spans="1:9" ht="26.25" x14ac:dyDescent="0.25">
      <c r="A16" s="250"/>
      <c r="B16" s="256" t="s">
        <v>119</v>
      </c>
      <c r="C16" s="257" t="s">
        <v>265</v>
      </c>
      <c r="D16" s="258" t="s">
        <v>254</v>
      </c>
      <c r="E16" s="452">
        <v>68174</v>
      </c>
      <c r="F16" s="452">
        <v>71727</v>
      </c>
      <c r="G16" s="374">
        <f t="shared" si="0"/>
        <v>105.21166427083639</v>
      </c>
      <c r="H16" s="19"/>
      <c r="I16" s="18"/>
    </row>
    <row r="17" spans="1:7" ht="15.75" thickBot="1" x14ac:dyDescent="0.3">
      <c r="A17" s="250"/>
      <c r="B17" s="259"/>
      <c r="C17" s="260" t="s">
        <v>280</v>
      </c>
      <c r="D17" s="261" t="s">
        <v>120</v>
      </c>
      <c r="E17" s="452">
        <v>200</v>
      </c>
      <c r="F17" s="452">
        <v>200</v>
      </c>
      <c r="G17" s="453">
        <f t="shared" si="0"/>
        <v>100</v>
      </c>
    </row>
    <row r="18" spans="1:7" ht="16.5" thickBot="1" x14ac:dyDescent="0.3">
      <c r="A18" s="518" t="s">
        <v>16</v>
      </c>
      <c r="B18" s="519"/>
      <c r="C18" s="520"/>
      <c r="D18" s="262"/>
      <c r="E18" s="454">
        <f>E10+E8</f>
        <v>94926</v>
      </c>
      <c r="F18" s="454">
        <f>F10+F8</f>
        <v>103272</v>
      </c>
      <c r="G18" s="455">
        <f t="shared" si="0"/>
        <v>108.79211175020542</v>
      </c>
    </row>
    <row r="19" spans="1:7" x14ac:dyDescent="0.25">
      <c r="E19" s="24"/>
      <c r="F19" s="29"/>
      <c r="G19" s="30"/>
    </row>
    <row r="70" ht="15" customHeight="1" x14ac:dyDescent="0.25"/>
    <row r="71" ht="15" customHeight="1" x14ac:dyDescent="0.25"/>
    <row r="73" ht="15" customHeight="1" x14ac:dyDescent="0.25"/>
    <row r="74" ht="15" customHeight="1" x14ac:dyDescent="0.25"/>
    <row r="75" ht="15" customHeight="1" x14ac:dyDescent="0.25"/>
  </sheetData>
  <mergeCells count="3">
    <mergeCell ref="B8:C8"/>
    <mergeCell ref="B10:C10"/>
    <mergeCell ref="A18:C18"/>
  </mergeCells>
  <pageMargins left="0.31496062992125984" right="0" top="0.39370078740157483" bottom="0.19685039370078741" header="0" footer="0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"/>
  <sheetViews>
    <sheetView zoomScaleNormal="100" workbookViewId="0">
      <selection activeCell="F8" sqref="F8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7" width="14.7109375" customWidth="1"/>
  </cols>
  <sheetData>
    <row r="1" spans="1:9" ht="18" x14ac:dyDescent="0.25">
      <c r="A1" s="4" t="s">
        <v>121</v>
      </c>
      <c r="B1" s="3"/>
      <c r="C1" s="5"/>
      <c r="D1" s="3"/>
    </row>
    <row r="2" spans="1:9" ht="16.5" thickBot="1" x14ac:dyDescent="0.3">
      <c r="A2" s="3"/>
      <c r="B2" s="4"/>
      <c r="C2" s="4"/>
      <c r="D2" s="3"/>
      <c r="G2" s="16" t="s">
        <v>300</v>
      </c>
    </row>
    <row r="3" spans="1:9" x14ac:dyDescent="0.25">
      <c r="A3" s="143" t="s">
        <v>1</v>
      </c>
      <c r="B3" s="145" t="s">
        <v>2</v>
      </c>
      <c r="C3" s="144" t="s">
        <v>3</v>
      </c>
      <c r="D3" s="146"/>
      <c r="E3" s="38" t="s">
        <v>4</v>
      </c>
      <c r="F3" s="38" t="s">
        <v>221</v>
      </c>
      <c r="G3" s="41"/>
    </row>
    <row r="4" spans="1:9" x14ac:dyDescent="0.25">
      <c r="A4" s="147" t="s">
        <v>5</v>
      </c>
      <c r="B4" s="149" t="s">
        <v>6</v>
      </c>
      <c r="C4" s="148" t="s">
        <v>7</v>
      </c>
      <c r="D4" s="150" t="s">
        <v>8</v>
      </c>
      <c r="E4" s="39" t="s">
        <v>245</v>
      </c>
      <c r="F4" s="39" t="s">
        <v>211</v>
      </c>
      <c r="G4" s="42" t="s">
        <v>328</v>
      </c>
    </row>
    <row r="5" spans="1:9" ht="15.75" thickBot="1" x14ac:dyDescent="0.3">
      <c r="A5" s="263" t="s">
        <v>9</v>
      </c>
      <c r="B5" s="153" t="s">
        <v>10</v>
      </c>
      <c r="C5" s="160"/>
      <c r="D5" s="154"/>
      <c r="E5" s="40" t="s">
        <v>325</v>
      </c>
      <c r="F5" s="40" t="s">
        <v>327</v>
      </c>
      <c r="G5" s="43" t="s">
        <v>222</v>
      </c>
    </row>
    <row r="6" spans="1:9" ht="15.75" x14ac:dyDescent="0.25">
      <c r="A6" s="264" t="s">
        <v>11</v>
      </c>
      <c r="B6" s="265"/>
      <c r="C6" s="265"/>
      <c r="D6" s="265"/>
      <c r="E6" s="54"/>
      <c r="F6" s="54"/>
      <c r="G6" s="375"/>
    </row>
    <row r="7" spans="1:9" x14ac:dyDescent="0.25">
      <c r="A7" s="138" t="s">
        <v>122</v>
      </c>
      <c r="B7" s="266" t="s">
        <v>243</v>
      </c>
      <c r="C7" s="266"/>
      <c r="D7" s="267"/>
      <c r="E7" s="456">
        <f>SUM(E8:E23)</f>
        <v>19650</v>
      </c>
      <c r="F7" s="456">
        <f>SUM(F8:F23)</f>
        <v>21650</v>
      </c>
      <c r="G7" s="373">
        <f t="shared" ref="G7:G30" si="0">(F7*100)/E7</f>
        <v>110.17811704834605</v>
      </c>
    </row>
    <row r="8" spans="1:9" x14ac:dyDescent="0.25">
      <c r="A8" s="138"/>
      <c r="B8" s="268">
        <v>611</v>
      </c>
      <c r="C8" s="186" t="s">
        <v>123</v>
      </c>
      <c r="D8" s="97" t="s">
        <v>124</v>
      </c>
      <c r="E8" s="50">
        <v>700</v>
      </c>
      <c r="F8" s="50">
        <v>400</v>
      </c>
      <c r="G8" s="371">
        <f t="shared" si="0"/>
        <v>57.142857142857146</v>
      </c>
    </row>
    <row r="9" spans="1:9" x14ac:dyDescent="0.25">
      <c r="A9" s="138"/>
      <c r="B9" s="268">
        <v>619</v>
      </c>
      <c r="C9" s="186" t="s">
        <v>306</v>
      </c>
      <c r="D9" s="97" t="s">
        <v>124</v>
      </c>
      <c r="E9" s="50">
        <v>400</v>
      </c>
      <c r="F9" s="50">
        <v>700</v>
      </c>
      <c r="G9" s="371">
        <f t="shared" si="0"/>
        <v>175</v>
      </c>
    </row>
    <row r="10" spans="1:9" x14ac:dyDescent="0.25">
      <c r="A10" s="138"/>
      <c r="B10" s="99" t="s">
        <v>125</v>
      </c>
      <c r="C10" s="186" t="s">
        <v>242</v>
      </c>
      <c r="D10" s="269" t="s">
        <v>126</v>
      </c>
      <c r="E10" s="50">
        <v>800</v>
      </c>
      <c r="F10" s="50">
        <v>800</v>
      </c>
      <c r="G10" s="371">
        <f t="shared" si="0"/>
        <v>100</v>
      </c>
    </row>
    <row r="11" spans="1:9" x14ac:dyDescent="0.25">
      <c r="A11" s="98"/>
      <c r="B11" s="99" t="s">
        <v>127</v>
      </c>
      <c r="C11" s="186" t="s">
        <v>128</v>
      </c>
      <c r="D11" s="269" t="s">
        <v>129</v>
      </c>
      <c r="E11" s="50">
        <v>3174</v>
      </c>
      <c r="F11" s="50">
        <v>4174</v>
      </c>
      <c r="G11" s="371">
        <f t="shared" si="0"/>
        <v>131.50598613736611</v>
      </c>
      <c r="I11" s="398"/>
    </row>
    <row r="12" spans="1:9" ht="15" customHeight="1" x14ac:dyDescent="0.25">
      <c r="A12" s="98"/>
      <c r="B12" s="99" t="s">
        <v>346</v>
      </c>
      <c r="C12" s="97" t="s">
        <v>130</v>
      </c>
      <c r="D12" s="186" t="s">
        <v>131</v>
      </c>
      <c r="E12" s="50">
        <v>350</v>
      </c>
      <c r="F12" s="50">
        <v>350</v>
      </c>
      <c r="G12" s="371">
        <f t="shared" si="0"/>
        <v>100</v>
      </c>
    </row>
    <row r="13" spans="1:9" x14ac:dyDescent="0.25">
      <c r="A13" s="98"/>
      <c r="B13" s="99"/>
      <c r="C13" s="97" t="s">
        <v>132</v>
      </c>
      <c r="D13" s="97" t="s">
        <v>133</v>
      </c>
      <c r="E13" s="50">
        <v>450</v>
      </c>
      <c r="F13" s="50">
        <v>450</v>
      </c>
      <c r="G13" s="371">
        <f t="shared" si="0"/>
        <v>100</v>
      </c>
    </row>
    <row r="14" spans="1:9" x14ac:dyDescent="0.25">
      <c r="A14" s="98"/>
      <c r="B14" s="99"/>
      <c r="C14" s="186" t="s">
        <v>134</v>
      </c>
      <c r="D14" s="97" t="s">
        <v>135</v>
      </c>
      <c r="E14" s="50">
        <v>350</v>
      </c>
      <c r="F14" s="50">
        <v>350</v>
      </c>
      <c r="G14" s="371">
        <f t="shared" si="0"/>
        <v>100</v>
      </c>
    </row>
    <row r="15" spans="1:9" x14ac:dyDescent="0.25">
      <c r="A15" s="138"/>
      <c r="B15" s="266"/>
      <c r="C15" s="186" t="s">
        <v>136</v>
      </c>
      <c r="D15" s="186" t="s">
        <v>137</v>
      </c>
      <c r="E15" s="50">
        <v>500</v>
      </c>
      <c r="F15" s="50">
        <v>500</v>
      </c>
      <c r="G15" s="371">
        <f t="shared" si="0"/>
        <v>100</v>
      </c>
    </row>
    <row r="16" spans="1:9" x14ac:dyDescent="0.25">
      <c r="A16" s="138"/>
      <c r="B16" s="266"/>
      <c r="C16" s="186" t="s">
        <v>330</v>
      </c>
      <c r="D16" s="186" t="s">
        <v>312</v>
      </c>
      <c r="E16" s="50">
        <v>800</v>
      </c>
      <c r="F16" s="50">
        <v>800</v>
      </c>
      <c r="G16" s="371">
        <f t="shared" si="0"/>
        <v>100</v>
      </c>
    </row>
    <row r="17" spans="1:8" x14ac:dyDescent="0.25">
      <c r="A17" s="98"/>
      <c r="B17" s="114"/>
      <c r="C17" s="186" t="s">
        <v>307</v>
      </c>
      <c r="D17" s="186" t="s">
        <v>138</v>
      </c>
      <c r="E17" s="50">
        <v>3376</v>
      </c>
      <c r="F17" s="50">
        <v>3376</v>
      </c>
      <c r="G17" s="371">
        <f t="shared" si="0"/>
        <v>100</v>
      </c>
      <c r="H17" s="477"/>
    </row>
    <row r="18" spans="1:8" x14ac:dyDescent="0.25">
      <c r="A18" s="98"/>
      <c r="B18" s="99" t="s">
        <v>329</v>
      </c>
      <c r="C18" s="186" t="s">
        <v>313</v>
      </c>
      <c r="D18" s="186" t="s">
        <v>138</v>
      </c>
      <c r="E18" s="50">
        <v>1300</v>
      </c>
      <c r="F18" s="50">
        <v>1800</v>
      </c>
      <c r="G18" s="371">
        <f t="shared" si="0"/>
        <v>138.46153846153845</v>
      </c>
    </row>
    <row r="19" spans="1:8" s="13" customFormat="1" x14ac:dyDescent="0.25">
      <c r="A19" s="98"/>
      <c r="B19" s="99"/>
      <c r="C19" s="186" t="s">
        <v>349</v>
      </c>
      <c r="D19" s="186" t="s">
        <v>138</v>
      </c>
      <c r="E19" s="50">
        <v>150</v>
      </c>
      <c r="F19" s="50">
        <v>150</v>
      </c>
      <c r="G19" s="371">
        <f t="shared" si="0"/>
        <v>100</v>
      </c>
    </row>
    <row r="20" spans="1:8" x14ac:dyDescent="0.25">
      <c r="A20" s="270"/>
      <c r="B20" s="99" t="s">
        <v>225</v>
      </c>
      <c r="C20" s="186" t="s">
        <v>233</v>
      </c>
      <c r="D20" s="186" t="s">
        <v>131</v>
      </c>
      <c r="E20" s="50">
        <v>4000</v>
      </c>
      <c r="F20" s="50">
        <v>4500</v>
      </c>
      <c r="G20" s="371">
        <f t="shared" si="0"/>
        <v>112.5</v>
      </c>
    </row>
    <row r="21" spans="1:8" ht="27.75" customHeight="1" x14ac:dyDescent="0.25">
      <c r="A21" s="270"/>
      <c r="B21" s="99"/>
      <c r="C21" s="186" t="s">
        <v>257</v>
      </c>
      <c r="D21" s="271" t="s">
        <v>258</v>
      </c>
      <c r="E21" s="50">
        <v>400</v>
      </c>
      <c r="F21" s="50">
        <v>400</v>
      </c>
      <c r="G21" s="371">
        <f t="shared" si="0"/>
        <v>100</v>
      </c>
      <c r="H21" s="13"/>
    </row>
    <row r="22" spans="1:8" ht="15" customHeight="1" x14ac:dyDescent="0.25">
      <c r="A22" s="270"/>
      <c r="B22" s="99" t="s">
        <v>332</v>
      </c>
      <c r="C22" s="186" t="s">
        <v>333</v>
      </c>
      <c r="D22" s="186" t="s">
        <v>138</v>
      </c>
      <c r="E22" s="50">
        <v>500</v>
      </c>
      <c r="F22" s="50">
        <v>500</v>
      </c>
      <c r="G22" s="371">
        <f t="shared" si="0"/>
        <v>100</v>
      </c>
      <c r="H22" s="13"/>
    </row>
    <row r="23" spans="1:8" x14ac:dyDescent="0.25">
      <c r="A23" s="98"/>
      <c r="B23" s="99" t="s">
        <v>331</v>
      </c>
      <c r="C23" s="186" t="s">
        <v>308</v>
      </c>
      <c r="D23" s="97" t="s">
        <v>135</v>
      </c>
      <c r="E23" s="50">
        <v>2400</v>
      </c>
      <c r="F23" s="50">
        <v>2400</v>
      </c>
      <c r="G23" s="371">
        <f t="shared" si="0"/>
        <v>100</v>
      </c>
      <c r="H23" s="13"/>
    </row>
    <row r="24" spans="1:8" s="13" customFormat="1" x14ac:dyDescent="0.25">
      <c r="A24" s="98"/>
      <c r="B24" s="99"/>
      <c r="C24" s="186"/>
      <c r="D24" s="97"/>
      <c r="E24" s="50"/>
      <c r="F24" s="50"/>
      <c r="G24" s="371"/>
    </row>
    <row r="25" spans="1:8" x14ac:dyDescent="0.25">
      <c r="A25" s="138" t="s">
        <v>139</v>
      </c>
      <c r="B25" s="266" t="s">
        <v>204</v>
      </c>
      <c r="C25" s="272"/>
      <c r="D25" s="272"/>
      <c r="E25" s="47">
        <f>SUM(E26:E29)</f>
        <v>1105</v>
      </c>
      <c r="F25" s="47">
        <f>SUM(F26:F29)</f>
        <v>1105</v>
      </c>
      <c r="G25" s="373">
        <f t="shared" si="0"/>
        <v>100</v>
      </c>
    </row>
    <row r="26" spans="1:8" ht="15" customHeight="1" x14ac:dyDescent="0.25">
      <c r="A26" s="525"/>
      <c r="B26" s="533"/>
      <c r="C26" s="529" t="s">
        <v>240</v>
      </c>
      <c r="D26" s="531" t="s">
        <v>141</v>
      </c>
      <c r="E26" s="523">
        <v>105</v>
      </c>
      <c r="F26" s="523">
        <v>105</v>
      </c>
      <c r="G26" s="521">
        <f t="shared" si="0"/>
        <v>100</v>
      </c>
    </row>
    <row r="27" spans="1:8" x14ac:dyDescent="0.25">
      <c r="A27" s="526"/>
      <c r="B27" s="534"/>
      <c r="C27" s="530"/>
      <c r="D27" s="532"/>
      <c r="E27" s="524"/>
      <c r="F27" s="524"/>
      <c r="G27" s="522"/>
    </row>
    <row r="28" spans="1:8" x14ac:dyDescent="0.25">
      <c r="A28" s="98"/>
      <c r="B28" s="99" t="s">
        <v>142</v>
      </c>
      <c r="C28" s="186" t="s">
        <v>241</v>
      </c>
      <c r="D28" s="186" t="s">
        <v>141</v>
      </c>
      <c r="E28" s="50">
        <v>800</v>
      </c>
      <c r="F28" s="50">
        <v>800</v>
      </c>
      <c r="G28" s="371">
        <f t="shared" si="0"/>
        <v>100</v>
      </c>
    </row>
    <row r="29" spans="1:8" ht="15.75" thickBot="1" x14ac:dyDescent="0.3">
      <c r="A29" s="111"/>
      <c r="B29" s="100"/>
      <c r="C29" s="67" t="s">
        <v>143</v>
      </c>
      <c r="D29" s="101" t="s">
        <v>135</v>
      </c>
      <c r="E29" s="442">
        <v>200</v>
      </c>
      <c r="F29" s="442">
        <v>200</v>
      </c>
      <c r="G29" s="417">
        <f t="shared" si="0"/>
        <v>100</v>
      </c>
    </row>
    <row r="30" spans="1:8" ht="16.5" thickBot="1" x14ac:dyDescent="0.3">
      <c r="A30" s="527" t="s">
        <v>16</v>
      </c>
      <c r="B30" s="528"/>
      <c r="C30" s="528"/>
      <c r="D30" s="104"/>
      <c r="E30" s="432">
        <f>E7+E25</f>
        <v>20755</v>
      </c>
      <c r="F30" s="432">
        <f>F7+F25</f>
        <v>22755</v>
      </c>
      <c r="G30" s="433">
        <f t="shared" si="0"/>
        <v>109.63623223319682</v>
      </c>
      <c r="H30" s="22"/>
    </row>
    <row r="31" spans="1:8" x14ac:dyDescent="0.25">
      <c r="A31" s="11"/>
      <c r="B31" s="11"/>
      <c r="C31" s="11"/>
      <c r="D31" s="11"/>
      <c r="E31" s="24"/>
      <c r="F31" s="28"/>
      <c r="G31" s="27"/>
      <c r="H31" s="18"/>
    </row>
  </sheetData>
  <mergeCells count="8">
    <mergeCell ref="G26:G27"/>
    <mergeCell ref="F26:F27"/>
    <mergeCell ref="A26:A27"/>
    <mergeCell ref="A30:C30"/>
    <mergeCell ref="C26:C27"/>
    <mergeCell ref="D26:D27"/>
    <mergeCell ref="E26:E27"/>
    <mergeCell ref="B26:B27"/>
  </mergeCells>
  <printOptions horizontalCentered="1"/>
  <pageMargins left="0.51181102362204722" right="0" top="0.19685039370078741" bottom="0.19685039370078741" header="0" footer="0"/>
  <pageSetup paperSize="9" scale="7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H26"/>
  <sheetViews>
    <sheetView workbookViewId="0">
      <selection activeCell="I27" sqref="I27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6" width="13.28515625" customWidth="1"/>
    <col min="7" max="7" width="14.7109375" customWidth="1"/>
  </cols>
  <sheetData>
    <row r="2" spans="1:8" ht="15.75" x14ac:dyDescent="0.25">
      <c r="A2" s="1" t="s">
        <v>144</v>
      </c>
    </row>
    <row r="3" spans="1:8" ht="15.75" thickBot="1" x14ac:dyDescent="0.3">
      <c r="G3" s="16" t="s">
        <v>301</v>
      </c>
      <c r="H3" s="13"/>
    </row>
    <row r="4" spans="1:8" ht="14.1" customHeight="1" x14ac:dyDescent="0.25">
      <c r="A4" s="273" t="s">
        <v>1</v>
      </c>
      <c r="B4" s="231" t="s">
        <v>2</v>
      </c>
      <c r="C4" s="232" t="s">
        <v>3</v>
      </c>
      <c r="D4" s="274"/>
      <c r="E4" s="38" t="s">
        <v>4</v>
      </c>
      <c r="F4" s="38" t="s">
        <v>221</v>
      </c>
      <c r="G4" s="41"/>
    </row>
    <row r="5" spans="1:8" ht="14.1" customHeight="1" x14ac:dyDescent="0.25">
      <c r="A5" s="275" t="s">
        <v>5</v>
      </c>
      <c r="B5" s="234" t="s">
        <v>6</v>
      </c>
      <c r="C5" s="235" t="s">
        <v>7</v>
      </c>
      <c r="D5" s="236" t="s">
        <v>8</v>
      </c>
      <c r="E5" s="39" t="s">
        <v>245</v>
      </c>
      <c r="F5" s="39" t="s">
        <v>211</v>
      </c>
      <c r="G5" s="42" t="s">
        <v>328</v>
      </c>
    </row>
    <row r="6" spans="1:8" ht="14.1" customHeight="1" thickBot="1" x14ac:dyDescent="0.3">
      <c r="A6" s="276" t="s">
        <v>9</v>
      </c>
      <c r="B6" s="238" t="s">
        <v>10</v>
      </c>
      <c r="C6" s="239"/>
      <c r="D6" s="240"/>
      <c r="E6" s="40" t="s">
        <v>325</v>
      </c>
      <c r="F6" s="40" t="s">
        <v>327</v>
      </c>
      <c r="G6" s="42" t="s">
        <v>222</v>
      </c>
    </row>
    <row r="7" spans="1:8" ht="15.75" x14ac:dyDescent="0.25">
      <c r="A7" s="277" t="s">
        <v>11</v>
      </c>
      <c r="B7" s="278"/>
      <c r="C7" s="279"/>
      <c r="D7" s="280"/>
      <c r="E7" s="290"/>
      <c r="F7" s="290"/>
      <c r="G7" s="372"/>
    </row>
    <row r="8" spans="1:8" ht="15" customHeight="1" x14ac:dyDescent="0.25">
      <c r="A8" s="281" t="s">
        <v>282</v>
      </c>
      <c r="B8" s="535" t="s">
        <v>281</v>
      </c>
      <c r="C8" s="536"/>
      <c r="D8" s="282"/>
      <c r="E8" s="457">
        <f>E9+E20+E15</f>
        <v>705</v>
      </c>
      <c r="F8" s="457">
        <f>F9+F20+F15+F18</f>
        <v>1655</v>
      </c>
      <c r="G8" s="373">
        <f t="shared" ref="G8:G22" si="0">(F8*100)/E8</f>
        <v>234.75177304964538</v>
      </c>
    </row>
    <row r="9" spans="1:8" ht="15" customHeight="1" x14ac:dyDescent="0.25">
      <c r="A9" s="284"/>
      <c r="B9" s="285"/>
      <c r="C9" s="286"/>
      <c r="D9" s="287" t="s">
        <v>145</v>
      </c>
      <c r="E9" s="429">
        <f>SUM(E10:E13)</f>
        <v>360</v>
      </c>
      <c r="F9" s="429">
        <f>SUM(F10:F13)</f>
        <v>1110</v>
      </c>
      <c r="G9" s="373">
        <f t="shared" si="0"/>
        <v>308.33333333333331</v>
      </c>
    </row>
    <row r="10" spans="1:8" ht="15" customHeight="1" x14ac:dyDescent="0.25">
      <c r="A10" s="284"/>
      <c r="B10" s="285"/>
      <c r="C10" s="396" t="s">
        <v>290</v>
      </c>
      <c r="D10" s="418" t="s">
        <v>341</v>
      </c>
      <c r="E10" s="422">
        <v>200</v>
      </c>
      <c r="F10" s="422">
        <v>300</v>
      </c>
      <c r="G10" s="371">
        <f t="shared" si="0"/>
        <v>150</v>
      </c>
    </row>
    <row r="11" spans="1:8" ht="15" customHeight="1" x14ac:dyDescent="0.25">
      <c r="A11" s="284"/>
      <c r="B11" s="285"/>
      <c r="C11" s="396" t="s">
        <v>290</v>
      </c>
      <c r="D11" s="418" t="s">
        <v>339</v>
      </c>
      <c r="E11" s="422">
        <v>150</v>
      </c>
      <c r="F11" s="422">
        <v>200</v>
      </c>
      <c r="G11" s="371">
        <f t="shared" si="0"/>
        <v>133.33333333333334</v>
      </c>
    </row>
    <row r="12" spans="1:8" ht="15" customHeight="1" x14ac:dyDescent="0.25">
      <c r="A12" s="284"/>
      <c r="B12" s="285"/>
      <c r="C12" s="396" t="s">
        <v>290</v>
      </c>
      <c r="D12" s="418" t="s">
        <v>340</v>
      </c>
      <c r="E12" s="422">
        <v>10</v>
      </c>
      <c r="F12" s="422">
        <v>10</v>
      </c>
      <c r="G12" s="371">
        <f t="shared" si="0"/>
        <v>100</v>
      </c>
    </row>
    <row r="13" spans="1:8" ht="15" customHeight="1" x14ac:dyDescent="0.25">
      <c r="A13" s="284"/>
      <c r="B13" s="285"/>
      <c r="C13" s="396" t="s">
        <v>290</v>
      </c>
      <c r="D13" s="283" t="s">
        <v>338</v>
      </c>
      <c r="E13" s="422">
        <v>0</v>
      </c>
      <c r="F13" s="422">
        <v>600</v>
      </c>
      <c r="G13" s="428" t="s">
        <v>321</v>
      </c>
    </row>
    <row r="14" spans="1:8" ht="15" customHeight="1" x14ac:dyDescent="0.25">
      <c r="A14" s="284"/>
      <c r="B14" s="285"/>
      <c r="C14" s="396"/>
      <c r="D14" s="288"/>
      <c r="E14" s="422"/>
      <c r="F14" s="422"/>
      <c r="G14" s="428"/>
    </row>
    <row r="15" spans="1:8" ht="15" customHeight="1" x14ac:dyDescent="0.25">
      <c r="A15" s="284"/>
      <c r="B15" s="285"/>
      <c r="C15" s="396" t="s">
        <v>319</v>
      </c>
      <c r="D15" s="287" t="s">
        <v>342</v>
      </c>
      <c r="E15" s="429">
        <f>SUM(E16)</f>
        <v>300</v>
      </c>
      <c r="F15" s="429">
        <f>SUM(F16)</f>
        <v>300</v>
      </c>
      <c r="G15" s="373">
        <f t="shared" si="0"/>
        <v>100</v>
      </c>
    </row>
    <row r="16" spans="1:8" ht="15" customHeight="1" x14ac:dyDescent="0.25">
      <c r="A16" s="284"/>
      <c r="B16" s="285"/>
      <c r="C16" s="396" t="s">
        <v>290</v>
      </c>
      <c r="D16" s="288"/>
      <c r="E16" s="422">
        <v>300</v>
      </c>
      <c r="F16" s="422">
        <v>300</v>
      </c>
      <c r="G16" s="371">
        <f t="shared" si="0"/>
        <v>100</v>
      </c>
    </row>
    <row r="17" spans="1:8" ht="15" customHeight="1" x14ac:dyDescent="0.25">
      <c r="A17" s="284"/>
      <c r="B17" s="285"/>
      <c r="C17" s="396"/>
      <c r="D17" s="420"/>
      <c r="E17" s="422"/>
      <c r="F17" s="422"/>
      <c r="G17" s="371"/>
    </row>
    <row r="18" spans="1:8" ht="15" customHeight="1" x14ac:dyDescent="0.25">
      <c r="A18" s="284"/>
      <c r="B18" s="285"/>
      <c r="C18" s="418" t="s">
        <v>344</v>
      </c>
      <c r="D18" s="419" t="s">
        <v>343</v>
      </c>
      <c r="E18" s="429">
        <v>0</v>
      </c>
      <c r="F18" s="429">
        <v>200</v>
      </c>
      <c r="G18" s="447" t="s">
        <v>321</v>
      </c>
    </row>
    <row r="19" spans="1:8" ht="15" customHeight="1" x14ac:dyDescent="0.25">
      <c r="A19" s="284"/>
      <c r="B19" s="285"/>
      <c r="C19" s="396"/>
      <c r="D19" s="288"/>
      <c r="E19" s="422"/>
      <c r="F19" s="422"/>
      <c r="G19" s="371"/>
    </row>
    <row r="20" spans="1:8" ht="15" customHeight="1" x14ac:dyDescent="0.25">
      <c r="A20" s="284"/>
      <c r="B20" s="285"/>
      <c r="C20" s="396"/>
      <c r="D20" s="287" t="s">
        <v>150</v>
      </c>
      <c r="E20" s="429">
        <f>SUM(E21)</f>
        <v>45</v>
      </c>
      <c r="F20" s="429">
        <f>SUM(F21)</f>
        <v>45</v>
      </c>
      <c r="G20" s="373">
        <f t="shared" si="0"/>
        <v>100</v>
      </c>
    </row>
    <row r="21" spans="1:8" ht="15" customHeight="1" thickBot="1" x14ac:dyDescent="0.3">
      <c r="A21" s="284"/>
      <c r="B21" s="285"/>
      <c r="C21" s="396" t="s">
        <v>317</v>
      </c>
      <c r="D21" s="287" t="s">
        <v>318</v>
      </c>
      <c r="E21" s="422">
        <v>45</v>
      </c>
      <c r="F21" s="422">
        <v>45</v>
      </c>
      <c r="G21" s="371">
        <f t="shared" si="0"/>
        <v>100</v>
      </c>
    </row>
    <row r="22" spans="1:8" ht="16.5" thickBot="1" x14ac:dyDescent="0.3">
      <c r="A22" s="537" t="s">
        <v>16</v>
      </c>
      <c r="B22" s="538"/>
      <c r="C22" s="539"/>
      <c r="D22" s="397"/>
      <c r="E22" s="454">
        <f>E8</f>
        <v>705</v>
      </c>
      <c r="F22" s="454">
        <f>F8</f>
        <v>1655</v>
      </c>
      <c r="G22" s="458">
        <f t="shared" si="0"/>
        <v>234.75177304964538</v>
      </c>
      <c r="H22" s="22"/>
    </row>
    <row r="23" spans="1:8" ht="27.75" customHeight="1" x14ac:dyDescent="0.25">
      <c r="A23" s="11"/>
      <c r="B23" s="11"/>
      <c r="C23" s="11"/>
      <c r="D23" s="11"/>
      <c r="E23" s="202"/>
      <c r="F23" s="28"/>
      <c r="G23" s="27"/>
      <c r="H23" s="18"/>
    </row>
    <row r="24" spans="1:8" ht="12.95" customHeight="1" x14ac:dyDescent="0.25"/>
    <row r="25" spans="1:8" ht="12.95" customHeight="1" x14ac:dyDescent="0.25"/>
    <row r="26" spans="1:8" ht="12.95" customHeight="1" x14ac:dyDescent="0.25"/>
  </sheetData>
  <mergeCells count="2">
    <mergeCell ref="B8:C8"/>
    <mergeCell ref="A22:C22"/>
  </mergeCells>
  <printOptions horizontalCentered="1"/>
  <pageMargins left="0.51181102362204722" right="0" top="0.19685039370078741" bottom="0" header="0" footer="0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5"/>
  <sheetViews>
    <sheetView workbookViewId="0">
      <selection activeCell="A14" sqref="A14"/>
    </sheetView>
  </sheetViews>
  <sheetFormatPr defaultRowHeight="15" x14ac:dyDescent="0.25"/>
  <cols>
    <col min="1" max="2" width="12.7109375" customWidth="1"/>
    <col min="3" max="3" width="38" customWidth="1"/>
    <col min="4" max="4" width="41" customWidth="1"/>
    <col min="5" max="7" width="14.7109375" customWidth="1"/>
  </cols>
  <sheetData>
    <row r="1" spans="1:8" ht="15.75" x14ac:dyDescent="0.25">
      <c r="A1" s="540" t="s">
        <v>152</v>
      </c>
      <c r="B1" s="540"/>
      <c r="C1" s="540"/>
      <c r="D1" s="540"/>
      <c r="H1" s="13"/>
    </row>
    <row r="2" spans="1:8" ht="16.5" thickBot="1" x14ac:dyDescent="0.3">
      <c r="A2" s="8"/>
      <c r="B2" s="8"/>
      <c r="C2" s="8"/>
      <c r="D2" s="8"/>
      <c r="G2" s="16" t="s">
        <v>302</v>
      </c>
    </row>
    <row r="3" spans="1:8" x14ac:dyDescent="0.25">
      <c r="A3" s="81" t="s">
        <v>1</v>
      </c>
      <c r="B3" s="38" t="s">
        <v>2</v>
      </c>
      <c r="C3" s="82" t="s">
        <v>3</v>
      </c>
      <c r="D3" s="57"/>
      <c r="E3" s="38" t="s">
        <v>4</v>
      </c>
      <c r="F3" s="38" t="s">
        <v>221</v>
      </c>
      <c r="G3" s="41"/>
    </row>
    <row r="4" spans="1:8" x14ac:dyDescent="0.25">
      <c r="A4" s="83" t="s">
        <v>5</v>
      </c>
      <c r="B4" s="39" t="s">
        <v>6</v>
      </c>
      <c r="C4" s="84" t="s">
        <v>7</v>
      </c>
      <c r="D4" s="60" t="s">
        <v>8</v>
      </c>
      <c r="E4" s="39" t="s">
        <v>245</v>
      </c>
      <c r="F4" s="39" t="s">
        <v>211</v>
      </c>
      <c r="G4" s="42" t="s">
        <v>328</v>
      </c>
    </row>
    <row r="5" spans="1:8" ht="15.75" thickBot="1" x14ac:dyDescent="0.3">
      <c r="A5" s="85" t="s">
        <v>9</v>
      </c>
      <c r="B5" s="40" t="s">
        <v>10</v>
      </c>
      <c r="C5" s="86"/>
      <c r="D5" s="87"/>
      <c r="E5" s="40" t="s">
        <v>325</v>
      </c>
      <c r="F5" s="40" t="s">
        <v>327</v>
      </c>
      <c r="G5" s="42" t="s">
        <v>222</v>
      </c>
    </row>
    <row r="6" spans="1:8" ht="15.75" x14ac:dyDescent="0.25">
      <c r="A6" s="291" t="s">
        <v>11</v>
      </c>
      <c r="B6" s="292"/>
      <c r="C6" s="293"/>
      <c r="D6" s="294"/>
      <c r="E6" s="295"/>
      <c r="F6" s="295"/>
      <c r="G6" s="372"/>
    </row>
    <row r="7" spans="1:8" x14ac:dyDescent="0.25">
      <c r="A7" s="296" t="s">
        <v>153</v>
      </c>
      <c r="B7" s="297" t="s">
        <v>210</v>
      </c>
      <c r="C7" s="136"/>
      <c r="D7" s="298"/>
      <c r="E7" s="459">
        <f>SUM(E8:E12)</f>
        <v>7869</v>
      </c>
      <c r="F7" s="459">
        <f>SUM(F8:F12)</f>
        <v>6990</v>
      </c>
      <c r="G7" s="460">
        <f t="shared" ref="G7:G16" si="0">(F7*100)/E7</f>
        <v>88.829584445291644</v>
      </c>
      <c r="H7" s="13"/>
    </row>
    <row r="8" spans="1:8" x14ac:dyDescent="0.25">
      <c r="A8" s="299"/>
      <c r="B8" s="391"/>
      <c r="C8" s="392" t="s">
        <v>23</v>
      </c>
      <c r="D8" s="300" t="s">
        <v>154</v>
      </c>
      <c r="E8" s="461">
        <v>2261</v>
      </c>
      <c r="F8" s="461">
        <v>3500</v>
      </c>
      <c r="G8" s="424">
        <f t="shared" si="0"/>
        <v>154.79876160990713</v>
      </c>
      <c r="H8" s="13"/>
    </row>
    <row r="9" spans="1:8" ht="27.75" customHeight="1" x14ac:dyDescent="0.25">
      <c r="A9" s="301"/>
      <c r="B9" s="393"/>
      <c r="C9" s="395" t="s">
        <v>324</v>
      </c>
      <c r="D9" s="300" t="s">
        <v>154</v>
      </c>
      <c r="E9" s="462">
        <v>3340</v>
      </c>
      <c r="F9" s="462">
        <v>3340</v>
      </c>
      <c r="G9" s="424">
        <f t="shared" si="0"/>
        <v>100</v>
      </c>
      <c r="H9" s="13"/>
    </row>
    <row r="10" spans="1:8" x14ac:dyDescent="0.25">
      <c r="A10" s="301"/>
      <c r="B10" s="393"/>
      <c r="C10" s="394" t="s">
        <v>239</v>
      </c>
      <c r="D10" s="300" t="s">
        <v>154</v>
      </c>
      <c r="E10" s="462">
        <v>1452</v>
      </c>
      <c r="F10" s="462">
        <v>0</v>
      </c>
      <c r="G10" s="424">
        <f t="shared" si="0"/>
        <v>0</v>
      </c>
      <c r="H10" s="13"/>
    </row>
    <row r="11" spans="1:8" ht="30" customHeight="1" x14ac:dyDescent="0.25">
      <c r="A11" s="301"/>
      <c r="B11" s="393"/>
      <c r="C11" s="395" t="s">
        <v>315</v>
      </c>
      <c r="D11" s="300" t="s">
        <v>154</v>
      </c>
      <c r="E11" s="462">
        <v>80</v>
      </c>
      <c r="F11" s="462">
        <v>150</v>
      </c>
      <c r="G11" s="424">
        <f t="shared" si="0"/>
        <v>187.5</v>
      </c>
      <c r="H11" s="13"/>
    </row>
    <row r="12" spans="1:8" ht="26.25" x14ac:dyDescent="0.25">
      <c r="A12" s="301"/>
      <c r="B12" s="393"/>
      <c r="C12" s="395" t="s">
        <v>316</v>
      </c>
      <c r="D12" s="300" t="s">
        <v>154</v>
      </c>
      <c r="E12" s="462">
        <v>736</v>
      </c>
      <c r="F12" s="462">
        <v>0</v>
      </c>
      <c r="G12" s="424">
        <f t="shared" si="0"/>
        <v>0</v>
      </c>
      <c r="H12" s="441"/>
    </row>
    <row r="13" spans="1:8" x14ac:dyDescent="0.25">
      <c r="A13" s="301"/>
      <c r="B13" s="421"/>
      <c r="C13" s="395"/>
      <c r="D13" s="300"/>
      <c r="E13" s="423"/>
      <c r="F13" s="423"/>
      <c r="G13" s="424"/>
      <c r="H13" s="441"/>
    </row>
    <row r="14" spans="1:8" x14ac:dyDescent="0.25">
      <c r="A14" s="302" t="s">
        <v>350</v>
      </c>
      <c r="B14" s="541" t="s">
        <v>348</v>
      </c>
      <c r="C14" s="542"/>
      <c r="D14" s="140"/>
      <c r="E14" s="463">
        <f>E15</f>
        <v>650</v>
      </c>
      <c r="F14" s="463">
        <f>SUM(F15)</f>
        <v>650</v>
      </c>
      <c r="G14" s="460">
        <f t="shared" si="0"/>
        <v>100</v>
      </c>
      <c r="H14" s="13"/>
    </row>
    <row r="15" spans="1:8" ht="15.75" thickBot="1" x14ac:dyDescent="0.3">
      <c r="A15" s="303"/>
      <c r="B15" s="304"/>
      <c r="C15" s="305" t="s">
        <v>155</v>
      </c>
      <c r="D15" s="306" t="s">
        <v>156</v>
      </c>
      <c r="E15" s="464">
        <v>650</v>
      </c>
      <c r="F15" s="464">
        <v>650</v>
      </c>
      <c r="G15" s="465">
        <f t="shared" si="0"/>
        <v>100</v>
      </c>
      <c r="H15" s="13"/>
    </row>
    <row r="16" spans="1:8" ht="16.5" thickBot="1" x14ac:dyDescent="0.3">
      <c r="A16" s="506" t="s">
        <v>16</v>
      </c>
      <c r="B16" s="507"/>
      <c r="C16" s="508"/>
      <c r="D16" s="104"/>
      <c r="E16" s="466">
        <f>E14+E7</f>
        <v>8519</v>
      </c>
      <c r="F16" s="466">
        <f>F14+F7</f>
        <v>7640</v>
      </c>
      <c r="G16" s="433">
        <f t="shared" si="0"/>
        <v>89.68188754548656</v>
      </c>
      <c r="H16" s="13"/>
    </row>
    <row r="17" spans="1:7" ht="15.75" x14ac:dyDescent="0.25">
      <c r="A17" s="12"/>
      <c r="B17" s="12"/>
      <c r="C17" s="12"/>
      <c r="D17" s="12"/>
      <c r="E17" s="24"/>
      <c r="F17" s="28"/>
      <c r="G17" s="31"/>
    </row>
    <row r="18" spans="1:7" s="14" customFormat="1" ht="12.75" x14ac:dyDescent="0.2">
      <c r="A18" s="11"/>
      <c r="B18" s="15"/>
      <c r="C18" s="15"/>
      <c r="D18" s="15"/>
    </row>
    <row r="29" spans="1:7" ht="19.5" customHeight="1" x14ac:dyDescent="0.25"/>
    <row r="30" spans="1:7" ht="15.75" customHeight="1" x14ac:dyDescent="0.25"/>
    <row r="31" spans="1:7" ht="15" customHeight="1" x14ac:dyDescent="0.25"/>
    <row r="32" spans="1:7" ht="18" customHeight="1" x14ac:dyDescent="0.25"/>
    <row r="33" ht="15.75" customHeight="1" x14ac:dyDescent="0.25"/>
    <row r="34" ht="15.75" customHeight="1" x14ac:dyDescent="0.25"/>
    <row r="35" ht="15" customHeight="1" x14ac:dyDescent="0.25"/>
  </sheetData>
  <mergeCells count="3">
    <mergeCell ref="A1:D1"/>
    <mergeCell ref="B14:C14"/>
    <mergeCell ref="A16:C16"/>
  </mergeCells>
  <printOptions horizontalCentered="1"/>
  <pageMargins left="0.59055118110236227" right="0" top="0.39370078740157483" bottom="0" header="0" footer="0"/>
  <pageSetup paperSize="9" scale="8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O99"/>
  <sheetViews>
    <sheetView topLeftCell="A52" zoomScaleNormal="100" workbookViewId="0">
      <selection activeCell="I66" sqref="I66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7" width="14.7109375" style="13" customWidth="1"/>
    <col min="9" max="9" width="38.42578125" style="400" customWidth="1"/>
    <col min="10" max="15" width="9.140625" style="13"/>
  </cols>
  <sheetData>
    <row r="2" spans="1:12" ht="14.25" customHeight="1" thickBot="1" x14ac:dyDescent="0.3">
      <c r="A2" s="543" t="s">
        <v>157</v>
      </c>
      <c r="B2" s="543"/>
      <c r="C2" s="543"/>
      <c r="D2" s="543"/>
      <c r="E2" s="543"/>
      <c r="G2" s="437" t="s">
        <v>303</v>
      </c>
    </row>
    <row r="3" spans="1:12" ht="15" customHeight="1" x14ac:dyDescent="0.25">
      <c r="A3" s="273" t="s">
        <v>1</v>
      </c>
      <c r="B3" s="231" t="s">
        <v>2</v>
      </c>
      <c r="C3" s="232" t="s">
        <v>3</v>
      </c>
      <c r="D3" s="307"/>
      <c r="E3" s="38" t="s">
        <v>4</v>
      </c>
      <c r="F3" s="38" t="s">
        <v>221</v>
      </c>
      <c r="G3" s="41"/>
      <c r="H3" s="13"/>
    </row>
    <row r="4" spans="1:12" ht="15" customHeight="1" x14ac:dyDescent="0.25">
      <c r="A4" s="275" t="s">
        <v>5</v>
      </c>
      <c r="B4" s="234" t="s">
        <v>6</v>
      </c>
      <c r="C4" s="235" t="s">
        <v>7</v>
      </c>
      <c r="D4" s="236" t="s">
        <v>8</v>
      </c>
      <c r="E4" s="39" t="s">
        <v>245</v>
      </c>
      <c r="F4" s="39" t="s">
        <v>211</v>
      </c>
      <c r="G4" s="42" t="s">
        <v>328</v>
      </c>
    </row>
    <row r="5" spans="1:12" ht="15" customHeight="1" thickBot="1" x14ac:dyDescent="0.3">
      <c r="A5" s="276" t="s">
        <v>9</v>
      </c>
      <c r="B5" s="238" t="s">
        <v>10</v>
      </c>
      <c r="C5" s="239"/>
      <c r="D5" s="308"/>
      <c r="E5" s="40" t="s">
        <v>325</v>
      </c>
      <c r="F5" s="40" t="s">
        <v>327</v>
      </c>
      <c r="G5" s="42" t="s">
        <v>222</v>
      </c>
    </row>
    <row r="6" spans="1:12" ht="18.75" customHeight="1" x14ac:dyDescent="0.25">
      <c r="A6" s="309" t="s">
        <v>11</v>
      </c>
      <c r="B6" s="310"/>
      <c r="C6" s="311"/>
      <c r="D6" s="312"/>
      <c r="E6" s="313"/>
      <c r="F6" s="313"/>
      <c r="G6" s="372"/>
    </row>
    <row r="7" spans="1:12" ht="15" customHeight="1" x14ac:dyDescent="0.25">
      <c r="A7" s="314" t="s">
        <v>158</v>
      </c>
      <c r="B7" s="548" t="s">
        <v>159</v>
      </c>
      <c r="C7" s="549"/>
      <c r="D7" s="315"/>
      <c r="E7" s="45">
        <f>E8+E23</f>
        <v>237340</v>
      </c>
      <c r="F7" s="45">
        <f>F8+F23</f>
        <v>279059</v>
      </c>
      <c r="G7" s="373">
        <f t="shared" ref="G7:G34" si="0">(F7*100)/E7</f>
        <v>117.57773658043314</v>
      </c>
    </row>
    <row r="8" spans="1:12" ht="15" customHeight="1" x14ac:dyDescent="0.25">
      <c r="A8" s="314"/>
      <c r="B8" s="139"/>
      <c r="C8" s="316"/>
      <c r="D8" s="315" t="s">
        <v>160</v>
      </c>
      <c r="E8" s="45">
        <f>SUM(E9:E21)</f>
        <v>216813</v>
      </c>
      <c r="F8" s="45">
        <f>SUM(F9:F22)</f>
        <v>253404</v>
      </c>
      <c r="G8" s="373">
        <f t="shared" si="0"/>
        <v>116.87675554510108</v>
      </c>
      <c r="I8" s="401"/>
      <c r="K8" s="379"/>
      <c r="L8" s="407"/>
    </row>
    <row r="9" spans="1:12" ht="15" customHeight="1" x14ac:dyDescent="0.25">
      <c r="A9" s="317"/>
      <c r="B9" s="318"/>
      <c r="C9" s="319"/>
      <c r="D9" s="320" t="s">
        <v>161</v>
      </c>
      <c r="E9" s="430">
        <v>148540</v>
      </c>
      <c r="F9" s="430">
        <v>176495</v>
      </c>
      <c r="G9" s="371">
        <f t="shared" si="0"/>
        <v>118.81984650599165</v>
      </c>
      <c r="I9" s="401"/>
      <c r="L9" s="379"/>
    </row>
    <row r="10" spans="1:12" x14ac:dyDescent="0.25">
      <c r="A10" s="317"/>
      <c r="B10" s="318"/>
      <c r="C10" s="319"/>
      <c r="D10" s="320" t="s">
        <v>162</v>
      </c>
      <c r="E10" s="430">
        <v>9000</v>
      </c>
      <c r="F10" s="430">
        <v>9000</v>
      </c>
      <c r="G10" s="371">
        <f t="shared" si="0"/>
        <v>100</v>
      </c>
      <c r="I10" s="401"/>
      <c r="L10" s="379"/>
    </row>
    <row r="11" spans="1:12" ht="15" customHeight="1" x14ac:dyDescent="0.25">
      <c r="A11" s="317"/>
      <c r="B11" s="321" t="s">
        <v>220</v>
      </c>
      <c r="C11" s="319" t="s">
        <v>163</v>
      </c>
      <c r="D11" s="320" t="s">
        <v>164</v>
      </c>
      <c r="E11" s="430">
        <v>281</v>
      </c>
      <c r="F11" s="430">
        <v>281</v>
      </c>
      <c r="G11" s="371">
        <f t="shared" si="0"/>
        <v>100</v>
      </c>
      <c r="I11" s="401"/>
      <c r="L11" s="379"/>
    </row>
    <row r="12" spans="1:12" ht="15" customHeight="1" x14ac:dyDescent="0.25">
      <c r="A12" s="317"/>
      <c r="B12" s="318"/>
      <c r="C12" s="319"/>
      <c r="D12" s="320" t="s">
        <v>165</v>
      </c>
      <c r="E12" s="430">
        <v>600</v>
      </c>
      <c r="F12" s="430">
        <v>600</v>
      </c>
      <c r="G12" s="371">
        <f t="shared" si="0"/>
        <v>100</v>
      </c>
      <c r="I12" s="401"/>
      <c r="L12" s="379"/>
    </row>
    <row r="13" spans="1:12" ht="15" customHeight="1" x14ac:dyDescent="0.25">
      <c r="A13" s="317"/>
      <c r="B13" s="318"/>
      <c r="C13" s="319"/>
      <c r="D13" s="320" t="s">
        <v>166</v>
      </c>
      <c r="E13" s="430">
        <v>38845</v>
      </c>
      <c r="F13" s="430">
        <v>44124</v>
      </c>
      <c r="G13" s="371">
        <f t="shared" si="0"/>
        <v>113.58990861114687</v>
      </c>
      <c r="I13" s="401"/>
      <c r="L13" s="379"/>
    </row>
    <row r="14" spans="1:12" ht="15" customHeight="1" x14ac:dyDescent="0.25">
      <c r="A14" s="317"/>
      <c r="B14" s="318"/>
      <c r="C14" s="319"/>
      <c r="D14" s="320" t="s">
        <v>167</v>
      </c>
      <c r="E14" s="430">
        <v>990</v>
      </c>
      <c r="F14" s="430">
        <v>1600</v>
      </c>
      <c r="G14" s="371">
        <f t="shared" si="0"/>
        <v>161.61616161616161</v>
      </c>
      <c r="I14" s="401"/>
      <c r="L14" s="379"/>
    </row>
    <row r="15" spans="1:12" ht="15" customHeight="1" x14ac:dyDescent="0.25">
      <c r="A15" s="317"/>
      <c r="B15" s="318"/>
      <c r="C15" s="319"/>
      <c r="D15" s="320" t="s">
        <v>168</v>
      </c>
      <c r="E15" s="430">
        <v>14070</v>
      </c>
      <c r="F15" s="430">
        <v>15885</v>
      </c>
      <c r="G15" s="371">
        <f t="shared" si="0"/>
        <v>112.89978678038379</v>
      </c>
      <c r="I15" s="402"/>
      <c r="L15" s="379"/>
    </row>
    <row r="16" spans="1:12" ht="15" customHeight="1" x14ac:dyDescent="0.25">
      <c r="A16" s="317"/>
      <c r="B16" s="318"/>
      <c r="C16" s="319"/>
      <c r="D16" s="320" t="s">
        <v>169</v>
      </c>
      <c r="E16" s="430">
        <v>700</v>
      </c>
      <c r="F16" s="430">
        <v>720</v>
      </c>
      <c r="G16" s="371">
        <f t="shared" si="0"/>
        <v>102.85714285714286</v>
      </c>
      <c r="L16" s="379"/>
    </row>
    <row r="17" spans="1:12" ht="15" customHeight="1" x14ac:dyDescent="0.25">
      <c r="A17" s="317"/>
      <c r="B17" s="318"/>
      <c r="C17" s="319"/>
      <c r="D17" s="320" t="s">
        <v>114</v>
      </c>
      <c r="E17" s="430">
        <v>1413</v>
      </c>
      <c r="F17" s="430">
        <v>1413</v>
      </c>
      <c r="G17" s="371">
        <f t="shared" si="0"/>
        <v>100</v>
      </c>
      <c r="L17" s="379"/>
    </row>
    <row r="18" spans="1:12" ht="15" customHeight="1" x14ac:dyDescent="0.25">
      <c r="A18" s="544"/>
      <c r="B18" s="552"/>
      <c r="C18" s="550"/>
      <c r="D18" s="322" t="s">
        <v>198</v>
      </c>
      <c r="E18" s="546">
        <v>189</v>
      </c>
      <c r="F18" s="546">
        <v>380</v>
      </c>
      <c r="G18" s="521">
        <f t="shared" si="0"/>
        <v>201.05820105820106</v>
      </c>
      <c r="L18" s="379"/>
    </row>
    <row r="19" spans="1:12" ht="15" customHeight="1" x14ac:dyDescent="0.25">
      <c r="A19" s="545"/>
      <c r="B19" s="553"/>
      <c r="C19" s="551"/>
      <c r="D19" s="323" t="s">
        <v>199</v>
      </c>
      <c r="E19" s="547"/>
      <c r="F19" s="547"/>
      <c r="G19" s="522"/>
      <c r="L19" s="379"/>
    </row>
    <row r="20" spans="1:12" ht="15" customHeight="1" x14ac:dyDescent="0.25">
      <c r="A20" s="317"/>
      <c r="B20" s="318"/>
      <c r="C20" s="319" t="s">
        <v>163</v>
      </c>
      <c r="D20" s="320" t="s">
        <v>255</v>
      </c>
      <c r="E20" s="430">
        <v>50</v>
      </c>
      <c r="F20" s="430">
        <v>50</v>
      </c>
      <c r="G20" s="371">
        <f t="shared" si="0"/>
        <v>100</v>
      </c>
      <c r="L20" s="379"/>
    </row>
    <row r="21" spans="1:12" ht="15" customHeight="1" x14ac:dyDescent="0.25">
      <c r="A21" s="317"/>
      <c r="B21" s="318"/>
      <c r="C21" s="319" t="s">
        <v>163</v>
      </c>
      <c r="D21" s="320" t="s">
        <v>170</v>
      </c>
      <c r="E21" s="430">
        <v>2135</v>
      </c>
      <c r="F21" s="430">
        <v>2135</v>
      </c>
      <c r="G21" s="371">
        <f t="shared" si="0"/>
        <v>100</v>
      </c>
      <c r="L21" s="379"/>
    </row>
    <row r="22" spans="1:12" ht="15" customHeight="1" x14ac:dyDescent="0.25">
      <c r="A22" s="317"/>
      <c r="B22" s="318"/>
      <c r="C22" s="319" t="s">
        <v>163</v>
      </c>
      <c r="D22" s="320" t="s">
        <v>352</v>
      </c>
      <c r="E22" s="430">
        <v>0</v>
      </c>
      <c r="F22" s="430">
        <v>721</v>
      </c>
      <c r="G22" s="428" t="s">
        <v>321</v>
      </c>
      <c r="L22" s="379"/>
    </row>
    <row r="23" spans="1:12" ht="15" customHeight="1" x14ac:dyDescent="0.25">
      <c r="A23" s="314"/>
      <c r="B23" s="139"/>
      <c r="C23" s="316"/>
      <c r="D23" s="315" t="s">
        <v>171</v>
      </c>
      <c r="E23" s="45">
        <f>SUM(E24:E30)</f>
        <v>20527</v>
      </c>
      <c r="F23" s="45">
        <f>SUM(F24:F30)</f>
        <v>25655</v>
      </c>
      <c r="G23" s="373">
        <f t="shared" si="0"/>
        <v>124.98173137818483</v>
      </c>
      <c r="K23" s="379"/>
    </row>
    <row r="24" spans="1:12" ht="15" customHeight="1" x14ac:dyDescent="0.25">
      <c r="A24" s="317"/>
      <c r="B24" s="318"/>
      <c r="C24" s="324"/>
      <c r="D24" s="320" t="s">
        <v>172</v>
      </c>
      <c r="E24" s="430">
        <v>16064</v>
      </c>
      <c r="F24" s="430">
        <v>19668</v>
      </c>
      <c r="G24" s="371">
        <f t="shared" si="0"/>
        <v>122.43525896414343</v>
      </c>
    </row>
    <row r="25" spans="1:12" ht="15" customHeight="1" x14ac:dyDescent="0.25">
      <c r="A25" s="317"/>
      <c r="B25" s="318"/>
      <c r="C25" s="324" t="s">
        <v>285</v>
      </c>
      <c r="D25" s="320" t="s">
        <v>286</v>
      </c>
      <c r="E25" s="430">
        <v>60</v>
      </c>
      <c r="F25" s="430">
        <v>60</v>
      </c>
      <c r="G25" s="371">
        <f t="shared" si="0"/>
        <v>100</v>
      </c>
    </row>
    <row r="26" spans="1:12" ht="15" customHeight="1" x14ac:dyDescent="0.25">
      <c r="A26" s="317"/>
      <c r="B26" s="318"/>
      <c r="C26" s="324"/>
      <c r="D26" s="320" t="s">
        <v>166</v>
      </c>
      <c r="E26" s="430">
        <v>2789</v>
      </c>
      <c r="F26" s="430">
        <v>3934</v>
      </c>
      <c r="G26" s="371">
        <f t="shared" si="0"/>
        <v>141.05414126927215</v>
      </c>
    </row>
    <row r="27" spans="1:12" ht="15" customHeight="1" x14ac:dyDescent="0.25">
      <c r="A27" s="317"/>
      <c r="B27" s="318"/>
      <c r="C27" s="324"/>
      <c r="D27" s="320" t="s">
        <v>167</v>
      </c>
      <c r="E27" s="430">
        <v>15</v>
      </c>
      <c r="F27" s="430">
        <v>15</v>
      </c>
      <c r="G27" s="371">
        <f t="shared" si="0"/>
        <v>100</v>
      </c>
    </row>
    <row r="28" spans="1:12" ht="15" customHeight="1" x14ac:dyDescent="0.25">
      <c r="A28" s="317"/>
      <c r="B28" s="318"/>
      <c r="C28" s="324"/>
      <c r="D28" s="320" t="s">
        <v>168</v>
      </c>
      <c r="E28" s="430">
        <v>1454</v>
      </c>
      <c r="F28" s="430">
        <v>1770</v>
      </c>
      <c r="G28" s="371">
        <f t="shared" si="0"/>
        <v>121.7331499312242</v>
      </c>
    </row>
    <row r="29" spans="1:12" ht="15" customHeight="1" x14ac:dyDescent="0.25">
      <c r="A29" s="317"/>
      <c r="B29" s="318"/>
      <c r="C29" s="319" t="s">
        <v>163</v>
      </c>
      <c r="D29" s="320" t="s">
        <v>173</v>
      </c>
      <c r="E29" s="430">
        <v>84</v>
      </c>
      <c r="F29" s="430">
        <v>98</v>
      </c>
      <c r="G29" s="371">
        <f t="shared" si="0"/>
        <v>116.66666666666667</v>
      </c>
    </row>
    <row r="30" spans="1:12" ht="15" customHeight="1" x14ac:dyDescent="0.25">
      <c r="A30" s="317"/>
      <c r="B30" s="321" t="s">
        <v>219</v>
      </c>
      <c r="C30" s="319" t="s">
        <v>232</v>
      </c>
      <c r="D30" s="320" t="s">
        <v>197</v>
      </c>
      <c r="E30" s="430">
        <v>61</v>
      </c>
      <c r="F30" s="430">
        <v>110</v>
      </c>
      <c r="G30" s="371">
        <f t="shared" si="0"/>
        <v>180.32786885245901</v>
      </c>
    </row>
    <row r="31" spans="1:12" ht="15" customHeight="1" x14ac:dyDescent="0.25">
      <c r="A31" s="317"/>
      <c r="B31" s="321"/>
      <c r="C31" s="319"/>
      <c r="D31" s="320"/>
      <c r="E31" s="426"/>
      <c r="F31" s="426"/>
      <c r="G31" s="427"/>
    </row>
    <row r="32" spans="1:12" ht="15" customHeight="1" x14ac:dyDescent="0.25">
      <c r="A32" s="314" t="s">
        <v>276</v>
      </c>
      <c r="B32" s="548" t="s">
        <v>275</v>
      </c>
      <c r="C32" s="549"/>
      <c r="D32" s="315" t="s">
        <v>160</v>
      </c>
      <c r="E32" s="45">
        <f>E33+E34</f>
        <v>194</v>
      </c>
      <c r="F32" s="45">
        <f>SUM(F33:F34)</f>
        <v>194</v>
      </c>
      <c r="G32" s="373">
        <f t="shared" si="0"/>
        <v>100</v>
      </c>
      <c r="I32" s="403"/>
      <c r="K32" s="379"/>
    </row>
    <row r="33" spans="1:9" ht="15" customHeight="1" x14ac:dyDescent="0.25">
      <c r="A33" s="317"/>
      <c r="B33" s="325"/>
      <c r="C33" s="319"/>
      <c r="D33" s="326" t="s">
        <v>103</v>
      </c>
      <c r="E33" s="430">
        <v>14</v>
      </c>
      <c r="F33" s="430">
        <v>14</v>
      </c>
      <c r="G33" s="371">
        <f t="shared" si="0"/>
        <v>100</v>
      </c>
      <c r="I33" s="403"/>
    </row>
    <row r="34" spans="1:9" ht="15" customHeight="1" thickBot="1" x14ac:dyDescent="0.3">
      <c r="A34" s="327"/>
      <c r="B34" s="328" t="s">
        <v>201</v>
      </c>
      <c r="C34" s="329" t="s">
        <v>259</v>
      </c>
      <c r="D34" s="330" t="s">
        <v>175</v>
      </c>
      <c r="E34" s="475">
        <v>180</v>
      </c>
      <c r="F34" s="475">
        <v>180</v>
      </c>
      <c r="G34" s="383">
        <f t="shared" si="0"/>
        <v>100</v>
      </c>
      <c r="H34" s="22"/>
      <c r="I34" s="403"/>
    </row>
    <row r="35" spans="1:9" ht="12.75" customHeight="1" x14ac:dyDescent="0.25">
      <c r="A35" s="331"/>
      <c r="B35" s="332"/>
      <c r="C35" s="333"/>
      <c r="D35" s="334"/>
      <c r="E35" s="335"/>
      <c r="I35" s="403"/>
    </row>
    <row r="36" spans="1:9" ht="12.75" customHeight="1" x14ac:dyDescent="0.25">
      <c r="A36" s="331"/>
      <c r="B36" s="332"/>
      <c r="C36" s="333"/>
      <c r="D36" s="334"/>
      <c r="E36" s="335"/>
      <c r="I36" s="403"/>
    </row>
    <row r="37" spans="1:9" ht="12.75" customHeight="1" x14ac:dyDescent="0.25">
      <c r="A37" s="331"/>
      <c r="B37" s="332"/>
      <c r="C37" s="333"/>
      <c r="D37" s="334"/>
      <c r="E37" s="335"/>
      <c r="I37" s="403"/>
    </row>
    <row r="38" spans="1:9" ht="12.75" customHeight="1" x14ac:dyDescent="0.25">
      <c r="A38" s="331"/>
      <c r="B38" s="332"/>
      <c r="C38" s="333"/>
      <c r="D38" s="334"/>
      <c r="E38" s="335"/>
      <c r="I38" s="403"/>
    </row>
    <row r="39" spans="1:9" ht="12.75" customHeight="1" x14ac:dyDescent="0.25">
      <c r="A39" s="331"/>
      <c r="B39" s="332"/>
      <c r="C39" s="333"/>
      <c r="D39" s="334"/>
      <c r="E39" s="335"/>
      <c r="I39" s="403"/>
    </row>
    <row r="40" spans="1:9" ht="12.75" customHeight="1" x14ac:dyDescent="0.25">
      <c r="A40" s="331"/>
      <c r="B40" s="332"/>
      <c r="C40" s="333"/>
      <c r="D40" s="334"/>
      <c r="E40" s="335"/>
      <c r="I40" s="403"/>
    </row>
    <row r="41" spans="1:9" ht="12.75" customHeight="1" x14ac:dyDescent="0.25">
      <c r="A41" s="331"/>
      <c r="B41" s="332"/>
      <c r="C41" s="333"/>
      <c r="D41" s="334"/>
      <c r="E41" s="335"/>
      <c r="I41" s="403"/>
    </row>
    <row r="42" spans="1:9" ht="12.75" customHeight="1" x14ac:dyDescent="0.25">
      <c r="A42" s="331"/>
      <c r="B42" s="332"/>
      <c r="C42" s="333"/>
      <c r="D42" s="334"/>
      <c r="E42" s="335"/>
      <c r="I42" s="403"/>
    </row>
    <row r="43" spans="1:9" ht="12.75" customHeight="1" x14ac:dyDescent="0.25">
      <c r="A43" s="331"/>
      <c r="B43" s="332"/>
      <c r="C43" s="333"/>
      <c r="D43" s="334"/>
      <c r="E43" s="335"/>
      <c r="I43" s="403"/>
    </row>
    <row r="44" spans="1:9" ht="12.75" customHeight="1" x14ac:dyDescent="0.25">
      <c r="A44" s="331"/>
      <c r="B44" s="332"/>
      <c r="C44" s="333"/>
      <c r="D44" s="334"/>
      <c r="E44" s="335"/>
      <c r="I44" s="403"/>
    </row>
    <row r="45" spans="1:9" ht="12.75" customHeight="1" x14ac:dyDescent="0.25">
      <c r="A45" s="331"/>
      <c r="B45" s="332"/>
      <c r="C45" s="333"/>
      <c r="D45" s="334"/>
      <c r="E45" s="335"/>
      <c r="I45" s="403"/>
    </row>
    <row r="46" spans="1:9" ht="12.75" customHeight="1" x14ac:dyDescent="0.25">
      <c r="A46" s="331"/>
      <c r="B46" s="332"/>
      <c r="C46" s="333"/>
      <c r="D46" s="334"/>
      <c r="E46" s="335"/>
      <c r="I46" s="403"/>
    </row>
    <row r="47" spans="1:9" ht="12.75" customHeight="1" x14ac:dyDescent="0.25">
      <c r="A47" s="331"/>
      <c r="B47" s="332"/>
      <c r="C47" s="333"/>
      <c r="D47" s="334"/>
      <c r="E47" s="335"/>
      <c r="I47" s="403"/>
    </row>
    <row r="48" spans="1:9" ht="12.75" customHeight="1" x14ac:dyDescent="0.25">
      <c r="A48" s="331"/>
      <c r="B48" s="332"/>
      <c r="C48" s="333"/>
      <c r="D48" s="334"/>
      <c r="E48" s="335"/>
      <c r="I48" s="403"/>
    </row>
    <row r="49" spans="1:11" ht="2.25" customHeight="1" x14ac:dyDescent="0.25">
      <c r="A49" s="331"/>
      <c r="B49" s="332"/>
      <c r="C49" s="333"/>
      <c r="D49" s="334"/>
      <c r="E49" s="335"/>
      <c r="I49" s="403"/>
    </row>
    <row r="50" spans="1:11" ht="12.75" customHeight="1" x14ac:dyDescent="0.25">
      <c r="A50" s="331"/>
      <c r="B50" s="332"/>
      <c r="C50" s="333"/>
      <c r="D50" s="334"/>
      <c r="E50" s="335"/>
      <c r="I50" s="403"/>
    </row>
    <row r="51" spans="1:11" ht="12.75" customHeight="1" x14ac:dyDescent="0.25">
      <c r="A51" s="331"/>
      <c r="B51" s="332"/>
      <c r="C51" s="333"/>
      <c r="D51" s="334"/>
      <c r="E51" s="335"/>
      <c r="I51" s="403"/>
    </row>
    <row r="52" spans="1:11" ht="12.75" customHeight="1" x14ac:dyDescent="0.25">
      <c r="A52" s="331"/>
      <c r="B52" s="332"/>
      <c r="C52" s="333"/>
      <c r="D52" s="334"/>
      <c r="E52" s="335"/>
      <c r="I52" s="403"/>
    </row>
    <row r="53" spans="1:11" ht="12.75" customHeight="1" x14ac:dyDescent="0.25">
      <c r="A53" s="331"/>
      <c r="B53" s="332"/>
      <c r="C53" s="333"/>
      <c r="D53" s="334"/>
      <c r="E53" s="335"/>
      <c r="I53" s="403"/>
    </row>
    <row r="54" spans="1:11" ht="12.75" customHeight="1" thickBot="1" x14ac:dyDescent="0.3">
      <c r="A54" s="331"/>
      <c r="B54" s="332"/>
      <c r="C54" s="333"/>
      <c r="D54" s="334"/>
      <c r="E54" s="336"/>
      <c r="F54" s="336"/>
      <c r="G54" s="437" t="s">
        <v>304</v>
      </c>
      <c r="I54" s="403"/>
    </row>
    <row r="55" spans="1:11" ht="15" customHeight="1" x14ac:dyDescent="0.25">
      <c r="A55" s="273" t="s">
        <v>1</v>
      </c>
      <c r="B55" s="231" t="s">
        <v>2</v>
      </c>
      <c r="C55" s="232" t="s">
        <v>3</v>
      </c>
      <c r="D55" s="307"/>
      <c r="E55" s="38" t="s">
        <v>4</v>
      </c>
      <c r="F55" s="38" t="s">
        <v>221</v>
      </c>
      <c r="G55" s="41"/>
    </row>
    <row r="56" spans="1:11" ht="15" customHeight="1" x14ac:dyDescent="0.25">
      <c r="A56" s="275" t="s">
        <v>5</v>
      </c>
      <c r="B56" s="234" t="s">
        <v>6</v>
      </c>
      <c r="C56" s="235" t="s">
        <v>7</v>
      </c>
      <c r="D56" s="236" t="s">
        <v>8</v>
      </c>
      <c r="E56" s="39" t="s">
        <v>245</v>
      </c>
      <c r="F56" s="39" t="s">
        <v>211</v>
      </c>
      <c r="G56" s="42" t="s">
        <v>328</v>
      </c>
    </row>
    <row r="57" spans="1:11" ht="15" customHeight="1" thickBot="1" x14ac:dyDescent="0.3">
      <c r="A57" s="276" t="s">
        <v>9</v>
      </c>
      <c r="B57" s="238" t="s">
        <v>10</v>
      </c>
      <c r="C57" s="239"/>
      <c r="D57" s="308"/>
      <c r="E57" s="40" t="s">
        <v>325</v>
      </c>
      <c r="F57" s="40" t="s">
        <v>327</v>
      </c>
      <c r="G57" s="43" t="s">
        <v>222</v>
      </c>
    </row>
    <row r="58" spans="1:11" s="13" customFormat="1" ht="15" customHeight="1" x14ac:dyDescent="0.25">
      <c r="A58" s="314" t="s">
        <v>200</v>
      </c>
      <c r="B58" s="337" t="s">
        <v>140</v>
      </c>
      <c r="C58" s="338"/>
      <c r="D58" s="315"/>
      <c r="E58" s="45">
        <f>E59+E62</f>
        <v>45454</v>
      </c>
      <c r="F58" s="45">
        <f>F59+F62</f>
        <v>65550</v>
      </c>
      <c r="G58" s="384">
        <f t="shared" ref="G58:G84" si="1">(F58*100)/E58</f>
        <v>144.2117305407665</v>
      </c>
      <c r="I58" s="404"/>
      <c r="K58" s="379"/>
    </row>
    <row r="59" spans="1:11" s="13" customFormat="1" ht="15" customHeight="1" x14ac:dyDescent="0.25">
      <c r="A59" s="314"/>
      <c r="B59" s="337"/>
      <c r="C59" s="337"/>
      <c r="D59" s="315" t="s">
        <v>160</v>
      </c>
      <c r="E59" s="45">
        <f>E60+E61</f>
        <v>1050</v>
      </c>
      <c r="F59" s="45">
        <f>SUM(F60:F61)</f>
        <v>1550</v>
      </c>
      <c r="G59" s="373">
        <f t="shared" si="1"/>
        <v>147.61904761904762</v>
      </c>
      <c r="I59" s="404"/>
    </row>
    <row r="60" spans="1:11" s="13" customFormat="1" ht="15" customHeight="1" x14ac:dyDescent="0.25">
      <c r="A60" s="339"/>
      <c r="B60" s="340"/>
      <c r="C60" s="341"/>
      <c r="D60" s="289" t="s">
        <v>116</v>
      </c>
      <c r="E60" s="430">
        <v>700</v>
      </c>
      <c r="F60" s="430">
        <v>700</v>
      </c>
      <c r="G60" s="371">
        <f t="shared" si="1"/>
        <v>100</v>
      </c>
      <c r="H60" s="20"/>
      <c r="I60" s="404"/>
    </row>
    <row r="61" spans="1:11" s="13" customFormat="1" ht="15" customHeight="1" x14ac:dyDescent="0.25">
      <c r="A61" s="342"/>
      <c r="B61" s="343"/>
      <c r="C61" s="344"/>
      <c r="D61" s="326" t="s">
        <v>103</v>
      </c>
      <c r="E61" s="430">
        <v>350</v>
      </c>
      <c r="F61" s="430">
        <v>850</v>
      </c>
      <c r="G61" s="371">
        <f t="shared" si="1"/>
        <v>242.85714285714286</v>
      </c>
      <c r="I61" s="404"/>
    </row>
    <row r="62" spans="1:11" ht="15" customHeight="1" x14ac:dyDescent="0.25">
      <c r="A62" s="345"/>
      <c r="B62" s="346"/>
      <c r="C62" s="347" t="s">
        <v>205</v>
      </c>
      <c r="D62" s="348" t="s">
        <v>160</v>
      </c>
      <c r="E62" s="467">
        <f>SUM(E63:E84)</f>
        <v>44404</v>
      </c>
      <c r="F62" s="467">
        <f>SUM(F63:F84)</f>
        <v>64000</v>
      </c>
      <c r="G62" s="373">
        <f t="shared" si="1"/>
        <v>144.13115935501307</v>
      </c>
    </row>
    <row r="63" spans="1:11" ht="15" customHeight="1" x14ac:dyDescent="0.25">
      <c r="A63" s="317"/>
      <c r="B63" s="325"/>
      <c r="C63" s="324" t="s">
        <v>111</v>
      </c>
      <c r="D63" s="320" t="s">
        <v>176</v>
      </c>
      <c r="E63" s="430">
        <v>20</v>
      </c>
      <c r="F63" s="430">
        <v>30</v>
      </c>
      <c r="G63" s="371">
        <f t="shared" si="1"/>
        <v>150</v>
      </c>
    </row>
    <row r="64" spans="1:11" ht="15" customHeight="1" x14ac:dyDescent="0.25">
      <c r="A64" s="317"/>
      <c r="B64" s="325"/>
      <c r="C64" s="324" t="s">
        <v>111</v>
      </c>
      <c r="D64" s="320" t="s">
        <v>112</v>
      </c>
      <c r="E64" s="430">
        <v>90</v>
      </c>
      <c r="F64" s="430">
        <v>90</v>
      </c>
      <c r="G64" s="371">
        <f t="shared" si="1"/>
        <v>100</v>
      </c>
    </row>
    <row r="65" spans="1:9" ht="15" customHeight="1" x14ac:dyDescent="0.25">
      <c r="A65" s="317"/>
      <c r="B65" s="325"/>
      <c r="C65" s="324" t="s">
        <v>111</v>
      </c>
      <c r="D65" s="320" t="s">
        <v>146</v>
      </c>
      <c r="E65" s="430">
        <v>200</v>
      </c>
      <c r="F65" s="430">
        <v>300</v>
      </c>
      <c r="G65" s="371">
        <f t="shared" si="1"/>
        <v>150</v>
      </c>
    </row>
    <row r="66" spans="1:9" ht="15" customHeight="1" x14ac:dyDescent="0.25">
      <c r="A66" s="317"/>
      <c r="B66" s="325"/>
      <c r="C66" s="324"/>
      <c r="D66" s="320" t="s">
        <v>147</v>
      </c>
      <c r="E66" s="430">
        <v>2300</v>
      </c>
      <c r="F66" s="430">
        <v>2800</v>
      </c>
      <c r="G66" s="371">
        <f t="shared" si="1"/>
        <v>121.73913043478261</v>
      </c>
    </row>
    <row r="67" spans="1:9" ht="15" customHeight="1" x14ac:dyDescent="0.25">
      <c r="A67" s="317"/>
      <c r="B67" s="325"/>
      <c r="C67" s="324"/>
      <c r="D67" s="320" t="s">
        <v>177</v>
      </c>
      <c r="E67" s="430">
        <v>850</v>
      </c>
      <c r="F67" s="430">
        <v>1000</v>
      </c>
      <c r="G67" s="371">
        <f t="shared" si="1"/>
        <v>117.64705882352941</v>
      </c>
    </row>
    <row r="68" spans="1:9" ht="15" customHeight="1" x14ac:dyDescent="0.25">
      <c r="A68" s="317"/>
      <c r="B68" s="325"/>
      <c r="C68" s="324"/>
      <c r="D68" s="320" t="s">
        <v>178</v>
      </c>
      <c r="E68" s="430">
        <v>450</v>
      </c>
      <c r="F68" s="430">
        <v>1400</v>
      </c>
      <c r="G68" s="371">
        <f t="shared" si="1"/>
        <v>311.11111111111109</v>
      </c>
    </row>
    <row r="69" spans="1:9" ht="15" customHeight="1" x14ac:dyDescent="0.25">
      <c r="A69" s="317"/>
      <c r="B69" s="325"/>
      <c r="C69" s="324"/>
      <c r="D69" s="320" t="s">
        <v>179</v>
      </c>
      <c r="E69" s="430">
        <v>2500</v>
      </c>
      <c r="F69" s="430">
        <v>10000</v>
      </c>
      <c r="G69" s="371">
        <f t="shared" si="1"/>
        <v>400</v>
      </c>
    </row>
    <row r="70" spans="1:9" ht="15" customHeight="1" x14ac:dyDescent="0.25">
      <c r="A70" s="317"/>
      <c r="B70" s="325"/>
      <c r="C70" s="324"/>
      <c r="D70" s="320" t="s">
        <v>151</v>
      </c>
      <c r="E70" s="430">
        <v>4250</v>
      </c>
      <c r="F70" s="430">
        <v>9000</v>
      </c>
      <c r="G70" s="371">
        <f t="shared" si="1"/>
        <v>211.76470588235293</v>
      </c>
    </row>
    <row r="71" spans="1:9" ht="15" customHeight="1" x14ac:dyDescent="0.25">
      <c r="A71" s="317"/>
      <c r="B71" s="325"/>
      <c r="C71" s="324"/>
      <c r="D71" s="320" t="s">
        <v>180</v>
      </c>
      <c r="E71" s="430">
        <v>280</v>
      </c>
      <c r="F71" s="430">
        <v>350</v>
      </c>
      <c r="G71" s="371">
        <f t="shared" si="1"/>
        <v>125</v>
      </c>
    </row>
    <row r="72" spans="1:9" ht="15" customHeight="1" x14ac:dyDescent="0.25">
      <c r="A72" s="317"/>
      <c r="B72" s="325"/>
      <c r="C72" s="324"/>
      <c r="D72" s="349" t="s">
        <v>181</v>
      </c>
      <c r="E72" s="430">
        <v>4500</v>
      </c>
      <c r="F72" s="430">
        <v>7500</v>
      </c>
      <c r="G72" s="371">
        <f t="shared" si="1"/>
        <v>166.66666666666666</v>
      </c>
    </row>
    <row r="73" spans="1:9" ht="15" customHeight="1" x14ac:dyDescent="0.25">
      <c r="A73" s="317"/>
      <c r="B73" s="325"/>
      <c r="C73" s="324"/>
      <c r="D73" s="320" t="s">
        <v>182</v>
      </c>
      <c r="E73" s="430">
        <v>750</v>
      </c>
      <c r="F73" s="430">
        <v>750</v>
      </c>
      <c r="G73" s="371">
        <f t="shared" si="1"/>
        <v>100</v>
      </c>
    </row>
    <row r="74" spans="1:9" ht="15" customHeight="1" x14ac:dyDescent="0.25">
      <c r="A74" s="317"/>
      <c r="B74" s="325"/>
      <c r="C74" s="324"/>
      <c r="D74" s="378" t="s">
        <v>104</v>
      </c>
      <c r="E74" s="430">
        <v>180</v>
      </c>
      <c r="F74" s="430">
        <v>230</v>
      </c>
      <c r="G74" s="476">
        <f t="shared" si="1"/>
        <v>127.77777777777777</v>
      </c>
      <c r="I74" s="405"/>
    </row>
    <row r="75" spans="1:9" ht="15" customHeight="1" x14ac:dyDescent="0.25">
      <c r="A75" s="317"/>
      <c r="B75" s="325"/>
      <c r="C75" s="323"/>
      <c r="D75" s="349" t="s">
        <v>148</v>
      </c>
      <c r="E75" s="430">
        <v>500</v>
      </c>
      <c r="F75" s="430">
        <v>500</v>
      </c>
      <c r="G75" s="371">
        <f t="shared" si="1"/>
        <v>100</v>
      </c>
    </row>
    <row r="76" spans="1:9" ht="15" customHeight="1" x14ac:dyDescent="0.25">
      <c r="A76" s="317"/>
      <c r="B76" s="325"/>
      <c r="C76" s="319"/>
      <c r="D76" s="320" t="s">
        <v>116</v>
      </c>
      <c r="E76" s="430">
        <v>4</v>
      </c>
      <c r="F76" s="430">
        <v>0</v>
      </c>
      <c r="G76" s="371">
        <f t="shared" si="1"/>
        <v>0</v>
      </c>
    </row>
    <row r="77" spans="1:9" ht="15" customHeight="1" x14ac:dyDescent="0.25">
      <c r="A77" s="317"/>
      <c r="B77" s="325"/>
      <c r="C77" s="319"/>
      <c r="D77" s="320" t="s">
        <v>103</v>
      </c>
      <c r="E77" s="430">
        <v>16300</v>
      </c>
      <c r="F77" s="430">
        <v>18000</v>
      </c>
      <c r="G77" s="371">
        <f t="shared" si="1"/>
        <v>110.42944785276073</v>
      </c>
    </row>
    <row r="78" spans="1:9" ht="15" customHeight="1" x14ac:dyDescent="0.25">
      <c r="A78" s="317"/>
      <c r="B78" s="325"/>
      <c r="C78" s="319" t="s">
        <v>163</v>
      </c>
      <c r="D78" s="320" t="s">
        <v>183</v>
      </c>
      <c r="E78" s="430">
        <v>2700</v>
      </c>
      <c r="F78" s="430">
        <v>2600</v>
      </c>
      <c r="G78" s="371">
        <f t="shared" si="1"/>
        <v>96.296296296296291</v>
      </c>
    </row>
    <row r="79" spans="1:9" ht="15" customHeight="1" x14ac:dyDescent="0.25">
      <c r="A79" s="317"/>
      <c r="B79" s="325"/>
      <c r="C79" s="319"/>
      <c r="D79" s="320" t="s">
        <v>149</v>
      </c>
      <c r="E79" s="430">
        <v>8300</v>
      </c>
      <c r="F79" s="430">
        <v>9200</v>
      </c>
      <c r="G79" s="371">
        <f t="shared" si="1"/>
        <v>110.8433734939759</v>
      </c>
    </row>
    <row r="80" spans="1:9" ht="15" customHeight="1" x14ac:dyDescent="0.25">
      <c r="A80" s="317"/>
      <c r="B80" s="325"/>
      <c r="C80" s="319"/>
      <c r="D80" s="320" t="s">
        <v>184</v>
      </c>
      <c r="E80" s="430">
        <v>50</v>
      </c>
      <c r="F80" s="430">
        <v>60</v>
      </c>
      <c r="G80" s="371">
        <f t="shared" si="1"/>
        <v>120</v>
      </c>
    </row>
    <row r="81" spans="1:11" ht="15" customHeight="1" x14ac:dyDescent="0.25">
      <c r="A81" s="317"/>
      <c r="B81" s="325"/>
      <c r="C81" s="319"/>
      <c r="D81" s="320" t="s">
        <v>185</v>
      </c>
      <c r="E81" s="430">
        <v>150</v>
      </c>
      <c r="F81" s="430">
        <v>170</v>
      </c>
      <c r="G81" s="371">
        <f t="shared" si="1"/>
        <v>113.33333333333333</v>
      </c>
    </row>
    <row r="82" spans="1:11" ht="15" customHeight="1" x14ac:dyDescent="0.25">
      <c r="A82" s="317"/>
      <c r="B82" s="325"/>
      <c r="C82" s="319" t="s">
        <v>186</v>
      </c>
      <c r="D82" s="320" t="s">
        <v>187</v>
      </c>
      <c r="E82" s="430">
        <v>5</v>
      </c>
      <c r="F82" s="430">
        <v>5</v>
      </c>
      <c r="G82" s="371">
        <f t="shared" si="1"/>
        <v>100</v>
      </c>
    </row>
    <row r="83" spans="1:11" ht="15" customHeight="1" x14ac:dyDescent="0.25">
      <c r="A83" s="317"/>
      <c r="B83" s="325"/>
      <c r="C83" s="319"/>
      <c r="D83" s="320" t="s">
        <v>188</v>
      </c>
      <c r="E83" s="430">
        <v>5</v>
      </c>
      <c r="F83" s="430">
        <v>5</v>
      </c>
      <c r="G83" s="371">
        <f t="shared" si="1"/>
        <v>100</v>
      </c>
    </row>
    <row r="84" spans="1:11" ht="15" customHeight="1" x14ac:dyDescent="0.25">
      <c r="A84" s="350"/>
      <c r="B84" s="351"/>
      <c r="C84" s="322"/>
      <c r="D84" s="320" t="s">
        <v>189</v>
      </c>
      <c r="E84" s="430">
        <v>20</v>
      </c>
      <c r="F84" s="430">
        <v>10</v>
      </c>
      <c r="G84" s="371">
        <f t="shared" si="1"/>
        <v>50</v>
      </c>
    </row>
    <row r="85" spans="1:11" ht="15" customHeight="1" x14ac:dyDescent="0.25">
      <c r="A85" s="314" t="s">
        <v>270</v>
      </c>
      <c r="B85" s="337" t="s">
        <v>271</v>
      </c>
      <c r="C85" s="338"/>
      <c r="D85" s="348" t="s">
        <v>160</v>
      </c>
      <c r="E85" s="467">
        <f>SUM(E86:E95)</f>
        <v>27650</v>
      </c>
      <c r="F85" s="467">
        <f>SUM(F86:F95)</f>
        <v>32600</v>
      </c>
      <c r="G85" s="373">
        <f t="shared" ref="G85:G95" si="2">(F85*100)/E85</f>
        <v>117.90235081374323</v>
      </c>
      <c r="H85" s="19"/>
      <c r="K85" s="379"/>
    </row>
    <row r="86" spans="1:11" ht="15" customHeight="1" x14ac:dyDescent="0.25">
      <c r="A86" s="352"/>
      <c r="B86" s="340"/>
      <c r="C86" s="319"/>
      <c r="D86" s="320" t="s">
        <v>146</v>
      </c>
      <c r="E86" s="430">
        <v>3000</v>
      </c>
      <c r="F86" s="430">
        <v>3000</v>
      </c>
      <c r="G86" s="371">
        <f t="shared" si="2"/>
        <v>100</v>
      </c>
    </row>
    <row r="87" spans="1:11" ht="15" customHeight="1" x14ac:dyDescent="0.25">
      <c r="A87" s="352"/>
      <c r="B87" s="340"/>
      <c r="C87" s="319"/>
      <c r="D87" s="320" t="s">
        <v>113</v>
      </c>
      <c r="E87" s="430">
        <v>350</v>
      </c>
      <c r="F87" s="430">
        <v>350</v>
      </c>
      <c r="G87" s="371">
        <f t="shared" si="2"/>
        <v>100</v>
      </c>
    </row>
    <row r="88" spans="1:11" ht="15" customHeight="1" x14ac:dyDescent="0.25">
      <c r="A88" s="317"/>
      <c r="B88" s="321"/>
      <c r="C88" s="324"/>
      <c r="D88" s="326" t="s">
        <v>103</v>
      </c>
      <c r="E88" s="52">
        <v>150</v>
      </c>
      <c r="F88" s="52">
        <v>150</v>
      </c>
      <c r="G88" s="371">
        <f t="shared" si="2"/>
        <v>100</v>
      </c>
    </row>
    <row r="89" spans="1:11" ht="15" customHeight="1" x14ac:dyDescent="0.25">
      <c r="A89" s="317"/>
      <c r="B89" s="321"/>
      <c r="C89" s="324" t="s">
        <v>272</v>
      </c>
      <c r="D89" s="326" t="s">
        <v>151</v>
      </c>
      <c r="E89" s="52">
        <v>250</v>
      </c>
      <c r="F89" s="52">
        <v>500</v>
      </c>
      <c r="G89" s="371">
        <f t="shared" si="2"/>
        <v>200</v>
      </c>
    </row>
    <row r="90" spans="1:11" ht="15" customHeight="1" x14ac:dyDescent="0.25">
      <c r="A90" s="352"/>
      <c r="B90" s="340"/>
      <c r="C90" s="319" t="s">
        <v>230</v>
      </c>
      <c r="D90" s="320" t="s">
        <v>182</v>
      </c>
      <c r="E90" s="430">
        <v>4900</v>
      </c>
      <c r="F90" s="430">
        <v>6700</v>
      </c>
      <c r="G90" s="371">
        <f t="shared" si="2"/>
        <v>136.73469387755102</v>
      </c>
    </row>
    <row r="91" spans="1:11" ht="15" customHeight="1" x14ac:dyDescent="0.25">
      <c r="A91" s="352"/>
      <c r="B91" s="340"/>
      <c r="C91" s="319" t="s">
        <v>264</v>
      </c>
      <c r="D91" s="320" t="s">
        <v>116</v>
      </c>
      <c r="E91" s="430">
        <v>700</v>
      </c>
      <c r="F91" s="430">
        <v>500</v>
      </c>
      <c r="G91" s="371">
        <f t="shared" si="2"/>
        <v>71.428571428571431</v>
      </c>
    </row>
    <row r="92" spans="1:11" ht="15" customHeight="1" x14ac:dyDescent="0.25">
      <c r="A92" s="352"/>
      <c r="B92" s="340"/>
      <c r="C92" s="319" t="s">
        <v>231</v>
      </c>
      <c r="D92" s="320" t="s">
        <v>229</v>
      </c>
      <c r="E92" s="430">
        <v>16000</v>
      </c>
      <c r="F92" s="430">
        <v>18300</v>
      </c>
      <c r="G92" s="371">
        <f t="shared" si="2"/>
        <v>114.375</v>
      </c>
    </row>
    <row r="93" spans="1:11" ht="15" customHeight="1" x14ac:dyDescent="0.25">
      <c r="A93" s="317"/>
      <c r="B93" s="321"/>
      <c r="C93" s="324" t="s">
        <v>228</v>
      </c>
      <c r="D93" s="326" t="s">
        <v>244</v>
      </c>
      <c r="E93" s="430">
        <v>1200</v>
      </c>
      <c r="F93" s="430">
        <v>1200</v>
      </c>
      <c r="G93" s="371">
        <f t="shared" si="2"/>
        <v>100</v>
      </c>
    </row>
    <row r="94" spans="1:11" ht="15" customHeight="1" x14ac:dyDescent="0.25">
      <c r="A94" s="350"/>
      <c r="B94" s="353"/>
      <c r="C94" s="354" t="s">
        <v>273</v>
      </c>
      <c r="D94" s="355" t="s">
        <v>174</v>
      </c>
      <c r="E94" s="255">
        <v>200</v>
      </c>
      <c r="F94" s="255">
        <v>200</v>
      </c>
      <c r="G94" s="417">
        <f t="shared" si="2"/>
        <v>100</v>
      </c>
    </row>
    <row r="95" spans="1:11" ht="15" customHeight="1" x14ac:dyDescent="0.25">
      <c r="A95" s="350"/>
      <c r="B95" s="478"/>
      <c r="C95" s="413" t="s">
        <v>334</v>
      </c>
      <c r="D95" s="355" t="s">
        <v>335</v>
      </c>
      <c r="E95" s="255">
        <v>900</v>
      </c>
      <c r="F95" s="431">
        <v>1700</v>
      </c>
      <c r="G95" s="417">
        <f t="shared" si="2"/>
        <v>188.88888888888889</v>
      </c>
    </row>
    <row r="96" spans="1:11" ht="15" customHeight="1" x14ac:dyDescent="0.25">
      <c r="A96" s="314" t="s">
        <v>202</v>
      </c>
      <c r="B96" s="548" t="s">
        <v>203</v>
      </c>
      <c r="C96" s="549"/>
      <c r="D96" s="315"/>
      <c r="E96" s="45">
        <f>SUM(E97:E97)</f>
        <v>2480</v>
      </c>
      <c r="F96" s="45">
        <f>SUM(F97:F97)</f>
        <v>2480</v>
      </c>
      <c r="G96" s="373">
        <f t="shared" ref="G96:G97" si="3">(F96*100)/E96</f>
        <v>100</v>
      </c>
      <c r="K96" s="379"/>
    </row>
    <row r="97" spans="1:11" ht="15" customHeight="1" thickBot="1" x14ac:dyDescent="0.3">
      <c r="A97" s="350"/>
      <c r="B97" s="351"/>
      <c r="C97" s="354" t="s">
        <v>284</v>
      </c>
      <c r="D97" s="356" t="s">
        <v>160</v>
      </c>
      <c r="E97" s="431">
        <v>2480</v>
      </c>
      <c r="F97" s="431">
        <v>2480</v>
      </c>
      <c r="G97" s="417">
        <f t="shared" si="3"/>
        <v>100</v>
      </c>
    </row>
    <row r="98" spans="1:11" ht="17.100000000000001" customHeight="1" thickBot="1" x14ac:dyDescent="0.3">
      <c r="A98" s="537" t="s">
        <v>16</v>
      </c>
      <c r="B98" s="538"/>
      <c r="C98" s="539"/>
      <c r="D98" s="357"/>
      <c r="E98" s="468">
        <f>E7+E32+E58+E85+E96</f>
        <v>313118</v>
      </c>
      <c r="F98" s="468">
        <f>F7+F32+F58+F85+F96</f>
        <v>379883</v>
      </c>
      <c r="G98" s="433">
        <f>(F98*100)/E98</f>
        <v>121.32263236224043</v>
      </c>
      <c r="H98" s="22"/>
      <c r="J98" s="379"/>
      <c r="K98" s="379"/>
    </row>
    <row r="99" spans="1:11" x14ac:dyDescent="0.25">
      <c r="A99" s="13"/>
      <c r="B99" s="13"/>
      <c r="C99" s="13"/>
      <c r="D99" s="13"/>
      <c r="E99" s="202"/>
      <c r="F99" s="399"/>
      <c r="G99" s="469"/>
      <c r="H99" s="18"/>
    </row>
  </sheetData>
  <mergeCells count="11">
    <mergeCell ref="G18:G19"/>
    <mergeCell ref="A2:E2"/>
    <mergeCell ref="A18:A19"/>
    <mergeCell ref="A98:C98"/>
    <mergeCell ref="F18:F19"/>
    <mergeCell ref="B7:C7"/>
    <mergeCell ref="B32:C32"/>
    <mergeCell ref="B96:C96"/>
    <mergeCell ref="E18:E19"/>
    <mergeCell ref="C18:C19"/>
    <mergeCell ref="B18:B19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1"/>
  <sheetViews>
    <sheetView zoomScaleNormal="100" workbookViewId="0">
      <selection activeCell="L29" sqref="L29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7" width="14.7109375" style="13" customWidth="1"/>
  </cols>
  <sheetData>
    <row r="1" spans="1:9" x14ac:dyDescent="0.25">
      <c r="A1" s="3"/>
      <c r="B1" s="3"/>
      <c r="C1" s="3"/>
      <c r="D1" s="3"/>
    </row>
    <row r="2" spans="1:9" ht="18" x14ac:dyDescent="0.25">
      <c r="A2" s="3"/>
      <c r="B2" s="3"/>
      <c r="C2" s="5"/>
      <c r="D2" s="3"/>
      <c r="I2" s="13"/>
    </row>
    <row r="3" spans="1:9" ht="15.75" x14ac:dyDescent="0.25">
      <c r="A3" s="554" t="s">
        <v>190</v>
      </c>
      <c r="B3" s="555"/>
      <c r="C3" s="555"/>
      <c r="D3" s="555"/>
    </row>
    <row r="4" spans="1:9" ht="15.75" thickBot="1" x14ac:dyDescent="0.3">
      <c r="A4" s="3"/>
      <c r="B4" s="3"/>
      <c r="C4" s="3"/>
      <c r="D4" s="3"/>
      <c r="G4" s="437" t="s">
        <v>305</v>
      </c>
    </row>
    <row r="5" spans="1:9" x14ac:dyDescent="0.25">
      <c r="A5" s="143" t="s">
        <v>1</v>
      </c>
      <c r="B5" s="144" t="s">
        <v>2</v>
      </c>
      <c r="C5" s="145" t="s">
        <v>3</v>
      </c>
      <c r="D5" s="146"/>
      <c r="E5" s="38" t="s">
        <v>4</v>
      </c>
      <c r="F5" s="38" t="s">
        <v>221</v>
      </c>
      <c r="G5" s="41"/>
    </row>
    <row r="6" spans="1:9" x14ac:dyDescent="0.25">
      <c r="A6" s="147" t="s">
        <v>5</v>
      </c>
      <c r="B6" s="148" t="s">
        <v>6</v>
      </c>
      <c r="C6" s="149" t="s">
        <v>7</v>
      </c>
      <c r="D6" s="150" t="s">
        <v>8</v>
      </c>
      <c r="E6" s="39" t="s">
        <v>245</v>
      </c>
      <c r="F6" s="39" t="s">
        <v>211</v>
      </c>
      <c r="G6" s="42" t="s">
        <v>328</v>
      </c>
    </row>
    <row r="7" spans="1:9" ht="15" customHeight="1" thickBot="1" x14ac:dyDescent="0.3">
      <c r="A7" s="151" t="s">
        <v>9</v>
      </c>
      <c r="B7" s="160" t="s">
        <v>10</v>
      </c>
      <c r="C7" s="153"/>
      <c r="D7" s="154"/>
      <c r="E7" s="40" t="s">
        <v>325</v>
      </c>
      <c r="F7" s="40" t="s">
        <v>327</v>
      </c>
      <c r="G7" s="43" t="s">
        <v>222</v>
      </c>
    </row>
    <row r="8" spans="1:9" ht="15.75" x14ac:dyDescent="0.25">
      <c r="A8" s="358" t="s">
        <v>191</v>
      </c>
      <c r="B8" s="359"/>
      <c r="C8" s="359"/>
      <c r="D8" s="359"/>
      <c r="E8" s="360"/>
      <c r="F8" s="360"/>
      <c r="G8" s="388"/>
    </row>
    <row r="9" spans="1:9" x14ac:dyDescent="0.25">
      <c r="A9" s="72" t="s">
        <v>192</v>
      </c>
      <c r="B9" s="556" t="s">
        <v>193</v>
      </c>
      <c r="C9" s="517"/>
      <c r="D9" s="165"/>
      <c r="E9" s="47">
        <f>SUM(E11:E12)</f>
        <v>6775</v>
      </c>
      <c r="F9" s="47">
        <f>SUM(F11:F12)</f>
        <v>6775</v>
      </c>
      <c r="G9" s="470">
        <f t="shared" ref="G9" si="0">(F9*100)/E9</f>
        <v>100</v>
      </c>
    </row>
    <row r="10" spans="1:9" ht="15" customHeight="1" x14ac:dyDescent="0.25">
      <c r="A10" s="98"/>
      <c r="B10" s="114"/>
      <c r="C10" s="186" t="s">
        <v>194</v>
      </c>
      <c r="D10" s="113" t="s">
        <v>207</v>
      </c>
      <c r="E10" s="50"/>
      <c r="F10" s="50"/>
      <c r="G10" s="425"/>
    </row>
    <row r="11" spans="1:9" x14ac:dyDescent="0.25">
      <c r="A11" s="180"/>
      <c r="B11" s="361"/>
      <c r="C11" s="362"/>
      <c r="D11" s="245" t="s">
        <v>104</v>
      </c>
      <c r="E11" s="50">
        <v>270</v>
      </c>
      <c r="F11" s="50">
        <v>270</v>
      </c>
      <c r="G11" s="425">
        <f t="shared" ref="G11:G12" si="1">(F11*100)/E11</f>
        <v>100</v>
      </c>
    </row>
    <row r="12" spans="1:9" x14ac:dyDescent="0.25">
      <c r="A12" s="180"/>
      <c r="B12" s="114"/>
      <c r="C12" s="186" t="s">
        <v>320</v>
      </c>
      <c r="D12" s="245" t="s">
        <v>104</v>
      </c>
      <c r="E12" s="50">
        <v>6505</v>
      </c>
      <c r="F12" s="50">
        <v>6505</v>
      </c>
      <c r="G12" s="425">
        <f t="shared" si="1"/>
        <v>100</v>
      </c>
    </row>
    <row r="13" spans="1:9" x14ac:dyDescent="0.25">
      <c r="A13" s="180"/>
      <c r="B13" s="114"/>
      <c r="C13" s="186"/>
      <c r="D13" s="245"/>
      <c r="E13" s="50"/>
      <c r="F13" s="50"/>
      <c r="G13" s="425"/>
    </row>
    <row r="14" spans="1:9" x14ac:dyDescent="0.25">
      <c r="A14" s="180"/>
      <c r="B14" s="363"/>
      <c r="C14" s="200"/>
      <c r="D14" s="364"/>
      <c r="E14" s="50"/>
      <c r="F14" s="50"/>
      <c r="G14" s="425"/>
    </row>
    <row r="15" spans="1:9" x14ac:dyDescent="0.25">
      <c r="A15" s="138" t="s">
        <v>208</v>
      </c>
      <c r="B15" s="365" t="s">
        <v>204</v>
      </c>
      <c r="C15" s="366"/>
      <c r="D15" s="367"/>
      <c r="E15" s="47">
        <f>E17</f>
        <v>75</v>
      </c>
      <c r="F15" s="47">
        <f>F17</f>
        <v>100</v>
      </c>
      <c r="G15" s="470">
        <f t="shared" ref="G15" si="2">(F15*100)/E15</f>
        <v>133.33333333333334</v>
      </c>
    </row>
    <row r="16" spans="1:9" x14ac:dyDescent="0.25">
      <c r="A16" s="138"/>
      <c r="B16" s="368"/>
      <c r="C16" s="365" t="s">
        <v>209</v>
      </c>
      <c r="D16" s="367"/>
      <c r="E16" s="50"/>
      <c r="F16" s="50"/>
      <c r="G16" s="425"/>
    </row>
    <row r="17" spans="1:8" ht="15.75" thickBot="1" x14ac:dyDescent="0.3">
      <c r="A17" s="98"/>
      <c r="B17" s="369"/>
      <c r="C17" s="186" t="s">
        <v>195</v>
      </c>
      <c r="D17" s="113" t="s">
        <v>196</v>
      </c>
      <c r="E17" s="50">
        <v>75</v>
      </c>
      <c r="F17" s="50">
        <v>100</v>
      </c>
      <c r="G17" s="425">
        <f t="shared" ref="G17" si="3">(F17*100)/E17</f>
        <v>133.33333333333334</v>
      </c>
    </row>
    <row r="18" spans="1:8" ht="16.5" thickBot="1" x14ac:dyDescent="0.3">
      <c r="A18" s="506" t="s">
        <v>16</v>
      </c>
      <c r="B18" s="507"/>
      <c r="C18" s="508"/>
      <c r="D18" s="370"/>
      <c r="E18" s="432">
        <f>E9+E15</f>
        <v>6850</v>
      </c>
      <c r="F18" s="432">
        <f>F9+F15</f>
        <v>6875</v>
      </c>
      <c r="G18" s="471">
        <f t="shared" ref="G18" si="4">(F18*100)/E18</f>
        <v>100.36496350364963</v>
      </c>
      <c r="H18" s="22"/>
    </row>
    <row r="19" spans="1:8" x14ac:dyDescent="0.25">
      <c r="E19" s="202"/>
      <c r="F19" s="472"/>
      <c r="G19" s="473"/>
      <c r="H19" s="18"/>
    </row>
    <row r="20" spans="1:8" ht="15" customHeight="1" x14ac:dyDescent="0.25">
      <c r="E20" s="20"/>
      <c r="F20" s="20"/>
    </row>
    <row r="21" spans="1:8" x14ac:dyDescent="0.25">
      <c r="E21" s="474"/>
      <c r="F21" s="474"/>
    </row>
  </sheetData>
  <mergeCells count="3">
    <mergeCell ref="A3:D3"/>
    <mergeCell ref="B9:C9"/>
    <mergeCell ref="A18:C18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2</vt:i4>
      </vt:variant>
    </vt:vector>
  </HeadingPairs>
  <TitlesOfParts>
    <vt:vector size="12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'Kap. 09'!Oblast_tisku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Přibylová Jana (P8)</cp:lastModifiedBy>
  <cp:lastPrinted>2023-02-06T06:35:25Z</cp:lastPrinted>
  <dcterms:created xsi:type="dcterms:W3CDTF">2014-06-06T09:29:24Z</dcterms:created>
  <dcterms:modified xsi:type="dcterms:W3CDTF">2023-02-08T09:13:54Z</dcterms:modified>
</cp:coreProperties>
</file>