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\\Server08\rozpocet\ROZBORY 2009 - 2025\Rozbory 2024\4.Q.2024\ZMČ\"/>
    </mc:Choice>
  </mc:AlternateContent>
  <xr:revisionPtr revIDLastSave="0" documentId="13_ncr:1_{A1E23F2D-7D8D-4253-A7F3-B52E7FF967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jmy k 31.12.2024" sheetId="21" r:id="rId1"/>
    <sheet name="Výdaje k 31.12.2024" sheetId="20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21" l="1"/>
  <c r="G29" i="21"/>
  <c r="D32" i="21"/>
  <c r="E36" i="20" l="1"/>
  <c r="D17" i="21"/>
  <c r="E17" i="21"/>
  <c r="G44" i="21"/>
  <c r="G43" i="21"/>
  <c r="F43" i="21"/>
  <c r="G42" i="21"/>
  <c r="G38" i="21"/>
  <c r="F38" i="21"/>
  <c r="G36" i="21"/>
  <c r="F36" i="21"/>
  <c r="G34" i="21"/>
  <c r="F34" i="21"/>
  <c r="E32" i="21"/>
  <c r="C32" i="21"/>
  <c r="E29" i="21"/>
  <c r="D29" i="21"/>
  <c r="C29" i="21"/>
  <c r="G28" i="21"/>
  <c r="G27" i="21"/>
  <c r="G25" i="21"/>
  <c r="G24" i="21"/>
  <c r="G23" i="21"/>
  <c r="F23" i="21"/>
  <c r="G22" i="21"/>
  <c r="F22" i="21"/>
  <c r="G21" i="21"/>
  <c r="F21" i="21"/>
  <c r="G20" i="21"/>
  <c r="F20" i="21"/>
  <c r="G19" i="21"/>
  <c r="F19" i="21"/>
  <c r="G18" i="21"/>
  <c r="F18" i="21"/>
  <c r="C17" i="21"/>
  <c r="G16" i="21"/>
  <c r="F16" i="21"/>
  <c r="G15" i="21"/>
  <c r="F15" i="21"/>
  <c r="G14" i="21"/>
  <c r="F14" i="21"/>
  <c r="G13" i="21"/>
  <c r="F13" i="21"/>
  <c r="G12" i="21"/>
  <c r="F12" i="21"/>
  <c r="G11" i="21"/>
  <c r="F11" i="21"/>
  <c r="E10" i="21"/>
  <c r="D10" i="21"/>
  <c r="C10" i="21"/>
  <c r="F37" i="20"/>
  <c r="E37" i="20"/>
  <c r="E38" i="20" s="1"/>
  <c r="D37" i="20"/>
  <c r="F36" i="20"/>
  <c r="D36" i="20"/>
  <c r="D38" i="20" s="1"/>
  <c r="H35" i="20"/>
  <c r="H34" i="20"/>
  <c r="G34" i="20"/>
  <c r="F33" i="20"/>
  <c r="H33" i="20" s="1"/>
  <c r="E33" i="20"/>
  <c r="D33" i="20"/>
  <c r="H32" i="20"/>
  <c r="G32" i="20"/>
  <c r="H31" i="20"/>
  <c r="G31" i="20"/>
  <c r="F30" i="20"/>
  <c r="G30" i="20" s="1"/>
  <c r="E30" i="20"/>
  <c r="D30" i="20"/>
  <c r="H29" i="20"/>
  <c r="G29" i="20"/>
  <c r="H28" i="20"/>
  <c r="G28" i="20"/>
  <c r="F27" i="20"/>
  <c r="H27" i="20" s="1"/>
  <c r="E27" i="20"/>
  <c r="D27" i="20"/>
  <c r="H26" i="20"/>
  <c r="G26" i="20"/>
  <c r="H25" i="20"/>
  <c r="G25" i="20"/>
  <c r="F24" i="20"/>
  <c r="E24" i="20"/>
  <c r="D24" i="20"/>
  <c r="H23" i="20"/>
  <c r="H22" i="20"/>
  <c r="G22" i="20"/>
  <c r="F21" i="20"/>
  <c r="E21" i="20"/>
  <c r="D21" i="20"/>
  <c r="H20" i="20"/>
  <c r="H19" i="20"/>
  <c r="G19" i="20"/>
  <c r="F18" i="20"/>
  <c r="E18" i="20"/>
  <c r="D18" i="20"/>
  <c r="H17" i="20"/>
  <c r="G17" i="20"/>
  <c r="H16" i="20"/>
  <c r="G16" i="20"/>
  <c r="F15" i="20"/>
  <c r="G15" i="20" s="1"/>
  <c r="E15" i="20"/>
  <c r="D15" i="20"/>
  <c r="H14" i="20"/>
  <c r="G14" i="20"/>
  <c r="H13" i="20"/>
  <c r="G13" i="20"/>
  <c r="F12" i="20"/>
  <c r="G12" i="20" s="1"/>
  <c r="E12" i="20"/>
  <c r="D12" i="20"/>
  <c r="H11" i="20"/>
  <c r="G11" i="20"/>
  <c r="H10" i="20"/>
  <c r="G10" i="20"/>
  <c r="F9" i="20"/>
  <c r="H9" i="20" s="1"/>
  <c r="E9" i="20"/>
  <c r="D9" i="20"/>
  <c r="H8" i="20"/>
  <c r="G8" i="20"/>
  <c r="H7" i="20"/>
  <c r="G7" i="20"/>
  <c r="F6" i="20"/>
  <c r="E6" i="20"/>
  <c r="D6" i="20"/>
  <c r="F4" i="20"/>
  <c r="G10" i="21" l="1"/>
  <c r="H37" i="20"/>
  <c r="H24" i="20"/>
  <c r="H21" i="20"/>
  <c r="H18" i="20"/>
  <c r="H36" i="20"/>
  <c r="H6" i="20"/>
  <c r="G32" i="21"/>
  <c r="D45" i="21"/>
  <c r="E39" i="20" s="1"/>
  <c r="E40" i="20" s="1"/>
  <c r="G17" i="21"/>
  <c r="H15" i="20"/>
  <c r="G33" i="20"/>
  <c r="H30" i="20"/>
  <c r="H12" i="20"/>
  <c r="G36" i="20"/>
  <c r="E45" i="21"/>
  <c r="F10" i="21"/>
  <c r="F17" i="21"/>
  <c r="F32" i="21"/>
  <c r="C45" i="21"/>
  <c r="D39" i="20" s="1"/>
  <c r="D40" i="20" s="1"/>
  <c r="G6" i="20"/>
  <c r="G18" i="20"/>
  <c r="G21" i="20"/>
  <c r="G24" i="20"/>
  <c r="G37" i="20"/>
  <c r="F38" i="20"/>
  <c r="F39" i="20" s="1"/>
  <c r="G9" i="20"/>
  <c r="G27" i="20"/>
  <c r="G45" i="21" l="1"/>
  <c r="F45" i="21"/>
  <c r="H38" i="20"/>
  <c r="F40" i="20"/>
  <c r="G38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Spáčilová Marcela PhDr. MBA (P8)</author>
  </authors>
  <commentList>
    <comment ref="A48" authorId="0" shapeId="0" xr:uid="{1C2AE15B-71D2-482A-9F2B-7C8E634277AE}">
      <text>
        <r>
          <rPr>
            <b/>
            <sz val="9"/>
            <color indexed="81"/>
            <rFont val="Tahoma"/>
            <charset val="1"/>
          </rPr>
          <t>Spáčilová Marcela PhDr. MBA (P8):</t>
        </r>
        <r>
          <rPr>
            <sz val="9"/>
            <color indexed="81"/>
            <rFont val="Tahoma"/>
            <charset val="1"/>
          </rPr>
          <t xml:space="preserve">
       V L A S T N Í   P Ř Í J M Y  (třídy 1+2+3)                   203 350,00           250 557,30           256 867,32   126,32   102,52
       Ú H R N   P Ř Í J M Ů  (třídy 1+2+3+4)                     1 005 198,90         1 364 509,00         1 011 729,75   100,65    74,15
       Ú H R N   V Ý D A J Ů  (třídy 5+6)                         1 040 144,90         1 638 798,80           871 642,68    83,80    53,19
       r o z d í l   p ř í j m ů   a   v ý d a j ů                  -34 946,00          -274 289,80           140 087,07 -400,87   -51,07
(mc08 M)                                     * * *   GINIS Enterprise+ - U C R   * * *                                     Strana:     4
**********************************************************************************
IČO: 00063797 Městská část Praha 8                                                                                      Čas :   08:44:21
UCS: 00063797 MČ Praha 8                                                                                                Datum: 11.10.2023
                    BILANCE PŘÍJMŮ A VÝDAJŮ ROZPOČTU za období 09/2023 (v tis. Kč), před konsolidací na úrovni města          0000ALV076QZ
III. FINANCOVÁNÍ
---------------------------------------------------------------------------------------------------------------------------
Položka       Název seskupení položek                       Rozpočet schválený    Rozpočet upravený           Skutečnost %plnění %plnění
                                                                                                                            k RS     k RU
---------------------------------------------------------------------------------------------------------------------------
8XX5   Použití fin.prostředků vytvořených v min. letech              34 946,00           274 289,80                    X        X        X
8XX5   Rezerva finančních prostředků                                      0,00                 0,00                    X        X        X
8XX5   Změna stavu prostředků na bankovních účtech (souče            34 946,00           274 289,80          -140 442,57  -401,88   -51,20
8XX7   Aktivní operace řízení likvidity - příjmy                          0,00                 0,00                 0,00  *******  *******
8XX8   Aktivní operace řízení likvidity - výdaje                          0,00                 0,00                 0,00  *******  *******
89XX   Opravné položky k peněžním operacím                                0,00                 0,00               355,50  *******  *******
       C E L K E M   F I N A N C O V Á N Í                           34 946,00           274 289,80          -140 087,07  -400,87   -51,07
       K O N T R O L N Í   S O U Č E T                                    0,00                 0,00                 0,00               
/////////////////////////////////////////////////////////////////////////////////////////////////////////////////////////////////////////////////////////////////////////////////////////////////////////////////////////////
(mc08 M)                                     * * *   GINIS Enterprise+  -  U C R   * * *                                     Strana:     1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I. ROZPOČTOVÉ PŘÍJMY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111X   Daně z příjmů fyzických osob - kraj                                0,00                 0,00                 0,00  *******  *******
111X   Daně z příjmů fyzických osob - obec                                0,00                 0,00                 0,00  *******  *******
       CELKEM  Daně z příjmů fyzických osob                               0,00                 0,00                 0,00  *******  *******
112X   Daně z příjmů právnických osob - kraj                              0,00                 0,00                 0,00  *******  *******
112X   Daně z příjmů právnických osob - obec                              0,00                 0,00                 0,00  *******  *******
       CELKEM  Daně z příjmů právnických osob                             0,00                 0,00                 0,00  *******  *******
1211   Daň z přidané hodnoty - kraj                                       0,00                 0,00                 0,00  *******  *******
1211   Daň z přidané hodnoty - obec                                       0,00                 0,00                 0,00  *******  *******
       CELKEM  Daň z přidané hodnoty                                      0,00                 0,00                 0,00  *******  *******
1219   Zrušené daně ze zboží a služeb - obec                              0,00                 0,00                 0,00  *******  *******
133X   Poplatky a odvody v oblasti životního prostředí                    0,00                 0,00                 0,00  *******  *******
134X   Místní poplatky z vybraných činností a služeb                 23 500,00            23 500,00            19 591,35    83,37    83,37
136X   Správní poplatky                                              12 000,00            12 000,00            10 136,38    84,47    84,47
138X   Daně,popl.a jiná peněž.plnění v obl.hazardních her                 0,00                 0,00                 0,00  *******  *******
151X   Daně z majetku                                               121 000,00           121 000,00           101 746,96    84,09    84,09
170X   Ostatní daňové příjmy                                              0,00                 0,00                 0,00  *******  *******
       DAŇOVÉ PŘÍJMY (součet za třídu 1)                            156 500,00           156 500,00           131 474,69    84,01    84,01
211X   Příjmy z vlastní činnosti                                        200,00               200,00               500,79   250,40   250,40
212X   Odvody přebytků organizací s přímým vztahem                    2 800,00            20 497,00            15 927,00   568,82    77,70
213X   Příjmy z pronájmu majetku                                          0,00                 0,00                 0,00  *******  *******
214X   Příjmy z úroků a realizace finančního majetku                 13 150,00            13 150,00             8 842,54    67,24    67,24
221X   Přijaté sankční platby                                        30 000,00            30 000,00            14 636,60    48,79    48,79
222X   Př.vratky transf.a ost.příjmy z fin.vyp.předch.let                 0,00             1 068,90            15 552,40  *******  *******
231X   Příjmy z prodeje krátk.a drobného dlouhod.majetku                  0,00                 0,00                 0,00  *******  *******
232X   Ostatní nedaňové příjmy                                          700,00               865,60             3 756,71   536,67   434,00
24XX   Přijaté splátky půjčených prostředků                               0,00                 0,00                 0,00  *******  *******
       NEDAŇOVÉ PŘÍJMY (součet za třídu 2)                           46 850,00            65 781,50            59 216,03   126,39    90,02
311X   Příjmy z prodeje dlouhodob.majetku (kromě drobného                 0,00                 0,00                 0,00  *******  *******
312X   Ostatní kapitálové příjmy                                          0,00            28 275,80            66 176,60  *******   234,04
320X   Příjmy z prodeje dlouhodobého finančního majetku                   0,00                 0,00                 0,00  *******  *******
       KAPITÁLOVÉ PŘÍJMY (součet za třídu 3)                              0,00            28 275,80            66 176,60  *******   234,04
       V L A S T N Í   P Ř Í J M Y  (třídy 1+2+3)                   203 350,00           250 557,30           256 867,32   126,32   102,52
(mc08 M)                                     * * *   GINIS Enterprise+  -  U C R   * * *                                     Strana:     2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I. ROZPOČTOVÉ PŘÍJMY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411X   Neinvest.přijaté trans.od veř.rozpočtů ústř. úrovn                 0,00                 0,00                 0,00  *******  *******
4121   Neinvest.přijaté transfery od obcí                                 0,00                 0,00                 0,00  *******  *******
4122   Neinvest.přijaté transfery od krajů                                0,00                 0,00                 0,00  *******  *******
4129   Ost.neinv.přijaté transfery od rozp.územní úrovně                  0,00                 0,00                 0,00  *******  *******
4131,2 Převody z vlast.fondů hosp.(podnikatelské) činnost           217 874,00           217 874,00                 0,00     0,00     0,00
4137   Neinvestiční převody mezi vl. HMP a MČ HMP                   583 974,90           756 673,00           615 498,30   105,40    81,34
415X   Neinvest.přijaté transfery ze zahraničí                            0,00                 0,00                 0,00  *******  *******
416X   Neinvest.přijaté transfery ze státních fin. aktiv                  0,00                 0,00                 0,00  *******  *******
421X   Inv.přijaté transfery od veř.rozp.ústřední úrovně                  0,00                 0,00                 0,00  *******  *******
422X   Inv.přijaté transfery od veř.rozp.územní úrovně                    0,00                 0,00                 0,00  *******  *******
423X   Inv.přijaté transfery ze zahraničí                                 0,00                 0,00                 0,00  *******  *******
424X   Inv.přijaté transfery ze státních finančních aktiv                 0,00                 0,00                 0,00  *******  *******
4251   Investiční převody mezi vl. HMP a MČ HMP                           0,00           139 404,70           139 364,13  *******    99,97
       PŘIJATÉ TRANSFERY (součet za třídu 4)                        801 848,90         1 113 951,70           754 862,43    94,14    67,76
       Ú H R N   P Ř Í J M Ů  (třídy 1+2+3+4)                     1 005 198,90         1 364 509,00         1 011 729,75   100,65    74,15
(mc08 M)                                     * * *   GINIS Enterprise+  -  U C R   * * *                                     Strana:     3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II. ROZPOČTOVÉ VÝDAJE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5XXX   Běžné výdaje                                                 833 397,90         1 084 656,80           714 450,65    85,73    65,87
       z toho:
5347   Neinvestiční převody mezi vl. HMP a MČ HMP                         0,00             3 478,90             3 520,49  *******   101,20
6XXX   Kapitálové výdaje                                            206 747,00           554 142,00           157 192,03    76,03    28,37
       z toho:
6363   Investiční převody mezi vl. HMP a MČ HMP                           0,00             2 368,60             2 368,56  *******   100,00
       Ú H R N   V Ý D A J Ů  (třídy 5+6)                         1 040 144,90         1 638 798,80           871 642,68    83,80    53,19
       r o z d í l   p ř í j m ů   a   v ý d a j ů                  -34 946,00          -274 289,80           140 087,07  -400,87   -51,07
(mc08 M)                                     * * *   GINIS Enterprise+  -  U C R   * * *                                     Strana:     4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III. FINANCOVÁNÍ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8XX1   Vydané dluhopisy                                                   0,00                 0,00                 0,00  *******  *******
8XX2   Uhrazené splátky vydaných dluhopisů                                0,00                 0,00                 0,00  *******  *******
8XX3   Přijaté půjčené prostředky                                         0,00                 0,00                 0,00  *******  *******
8XX4   Uhrazené splátky přijatých půjčených prostředků                    0,00                 0,00                 0,00  *******  *******
8XX5   Použití fin.prostředků vytvořených v min. letech              34 946,00           274 289,80                    X        X        X
8XX5   Rezerva finančních prostředků                                      0,00                 0,00                    X        X        X
8XX5   Změna stavu prostředků na bankovních účtech (souče            34 946,00           274 289,80          -140 442,57  -401,88   -51,20
8XX7   Aktivní operace řízení likvidity - příjmy                          0,00                 0,00                 0,00  *******  *******
8XX8   Aktivní operace řízení likvidity - výdaje                          0,00                 0,00                 0,00  *******  *******
89XX   Opravné položky k peněžním operacím                                0,00                 0,00               355,50  *******  *******
       C E L K E M   F I N A N C O V Á N Í                           34 946,00           274 289,80          -140 087,07  -400,87   -51,07
       K O N T R O L N Í   S O U Č E T                                    0,00                 0,00                 0,00   </t>
        </r>
      </text>
    </comment>
  </commentList>
</comments>
</file>

<file path=xl/sharedStrings.xml><?xml version="1.0" encoding="utf-8"?>
<sst xmlns="http://schemas.openxmlformats.org/spreadsheetml/2006/main" count="136" uniqueCount="87">
  <si>
    <t>str. 2/2</t>
  </si>
  <si>
    <t>Schválený</t>
  </si>
  <si>
    <t>Rozpočet</t>
  </si>
  <si>
    <t>Skutečnost k</t>
  </si>
  <si>
    <t>%</t>
  </si>
  <si>
    <t xml:space="preserve">    Výdaje</t>
  </si>
  <si>
    <t>rozpočet</t>
  </si>
  <si>
    <t>upravený</t>
  </si>
  <si>
    <t>plnění</t>
  </si>
  <si>
    <t>k SR</t>
  </si>
  <si>
    <t>k RZ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</si>
  <si>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</si>
  <si>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</si>
  <si>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</si>
  <si>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</si>
  <si>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</si>
  <si>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</si>
  <si>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</si>
  <si>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</si>
  <si>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</si>
  <si>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</si>
  <si>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</si>
  <si>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</si>
  <si>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</si>
  <si>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x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</si>
  <si>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</si>
  <si>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</si>
  <si>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</si>
  <si>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</si>
  <si>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</si>
  <si>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</si>
  <si>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</si>
  <si>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</si>
  <si>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</si>
  <si>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</si>
  <si>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</si>
  <si>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</si>
  <si>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 xml:space="preserve">                            v rámci souhrnného dotačního vztahu</t>
  </si>
  <si>
    <t>Výdaje celkem (po konsolidaci)</t>
  </si>
  <si>
    <t>Saldo příjmů a výdajů po konsolidaci</t>
  </si>
  <si>
    <t>Třída 8 - financování</t>
  </si>
  <si>
    <t>pol. 89xx - opravné položky k peněžním operacím</t>
  </si>
  <si>
    <t>na rok 2024</t>
  </si>
  <si>
    <t xml:space="preserve">                             (v tis. Kč)</t>
  </si>
  <si>
    <t>Upravený</t>
  </si>
  <si>
    <t>Skutečnost</t>
  </si>
  <si>
    <t xml:space="preserve">Příjmy </t>
  </si>
  <si>
    <t>k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</si>
  <si>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</si>
  <si>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</si>
  <si>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</si>
  <si>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1342 - místní poplatek z pobytu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</si>
  <si>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</si>
  <si>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</si>
  <si>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1511 - příjem z daně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</si>
  <si>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</si>
  <si>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</si>
  <si>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</si>
  <si>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</si>
  <si>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</si>
  <si>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</si>
  <si>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</si>
  <si>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 xml:space="preserve">           pol. 2229 - ostatní přijaté vratky transferů a podobné příjmy</t>
  </si>
  <si>
    <t xml:space="preserve">           pol. 2322 - příjem z pojistných plnění</t>
  </si>
  <si>
    <t>Třída 3 - kapitálové příjmy</t>
  </si>
  <si>
    <t>Třída 4 - přijaté dotace</t>
  </si>
  <si>
    <t>z toho: pol. 4137 - převody mezi hl. městem Prahou a městskou částí Praha 8</t>
  </si>
  <si>
    <t xml:space="preserve">                           na výkon státní správy (ZJ 900)</t>
  </si>
  <si>
    <t xml:space="preserve">           pol. 4137 - převody mezi hl.městem Praha a městskou částí Praha 8</t>
  </si>
  <si>
    <t xml:space="preserve">                           dotační vztah k městské části Praha 8 (ZJ 921)</t>
  </si>
  <si>
    <t xml:space="preserve">                           dotační vztah k městské části Praha 8 (ZJ 953)</t>
  </si>
  <si>
    <t xml:space="preserve">           pol. 4137 - neinvestiční převody mezi hl.městem Praha a městskou částí Praha 8</t>
  </si>
  <si>
    <t xml:space="preserve">                           doplnění dodatečného finančního vztahu (ZJ 954)</t>
  </si>
  <si>
    <t xml:space="preserve">           pol. 4131 - převody z vlastních fondů hospodářské činnosti</t>
  </si>
  <si>
    <t xml:space="preserve">           pol. 4251 - investiční převody mezi hl. m. Prahou a městskou částí Praha 8</t>
  </si>
  <si>
    <t>Příjmy celkem (po konsolidaci)</t>
  </si>
  <si>
    <t xml:space="preserve">           pol. 2328 a 29 - neidentifikované příjmy </t>
  </si>
  <si>
    <t xml:space="preserve">           pol. 2460 - splátky půjčených prostředků od FO</t>
  </si>
  <si>
    <t>pol. 8115 - změna stavu krátkodobých prostředků (přijaté dotace)</t>
  </si>
  <si>
    <t>pol. 8118 - aktivní krátkod. operace řízení likvidity (cenné papíry) na BÚ</t>
  </si>
  <si>
    <t xml:space="preserve">                                 </t>
  </si>
  <si>
    <t xml:space="preserve">           pol. 2321- splátky půjčených prostředků od FO</t>
  </si>
  <si>
    <t xml:space="preserve">           pol. 3122 a 29 - příspěvky od osob na poříz. dl. maj. a ost. kap. příjmy j.n. </t>
  </si>
  <si>
    <t xml:space="preserve">               Plnění rozpočtu městské části Praha 8 za rok 2024</t>
  </si>
  <si>
    <t>Příloha č. 2 usnesení č. Usn ZMC 0xxx/2025</t>
  </si>
  <si>
    <t xml:space="preserve">ze dne 25. června 2025                                </t>
  </si>
  <si>
    <t>Zastupitelstva městské části Praha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</si>
</sst>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#,##0.00_ ;[Red]\-#,##0.00\ "/>
    <numFmt numFmtId="166" formatCode="_-* #,##0_-;\-* #,##0_-;_-* &quot;-&quot;??_-;_-@_-"/>
    <numFmt numFmtId="167" formatCode="_-* #,##0.0_-;\-* #,##0.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indexed="12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10"/>
      <color theme="0" tint="-0.14999847407452621"/>
      <name val="Arial CE"/>
      <charset val="238"/>
    </font>
    <font>
      <b/>
      <sz val="10"/>
      <name val="Arial CE"/>
      <family val="2"/>
      <charset val="238"/>
    </font>
    <font>
      <sz val="10"/>
      <color theme="2" tint="-0.249977111117893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i/>
      <sz val="10"/>
      <name val="Arial CE"/>
      <charset val="238"/>
    </font>
    <font>
      <sz val="10"/>
      <color indexed="12"/>
      <name val="Arial CE"/>
      <family val="2"/>
      <charset val="238"/>
    </font>
    <font>
      <sz val="10"/>
      <color theme="2" tint="-9.9978637043366805E-2"/>
      <name val="Arial CE"/>
      <charset val="238"/>
    </font>
    <font>
      <b/>
      <sz val="10"/>
      <color theme="2" tint="-0.249977111117893"/>
      <name val="Arial CE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b/>
      <sz val="10"/>
      <color indexed="12"/>
      <name val="Arial CE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2"/>
      <color rgb="FFFF0000"/>
      <name val="Arial CE"/>
      <charset val="238"/>
    </font>
    <font>
      <b/>
      <sz val="12"/>
      <name val="Arial CE"/>
      <family val="2"/>
      <charset val="238"/>
    </font>
    <font>
      <sz val="10"/>
      <color theme="0" tint="-0.249977111117893"/>
      <name val="Arial CE"/>
      <charset val="238"/>
    </font>
    <font>
      <sz val="10"/>
      <color indexed="57"/>
      <name val="Arial CE"/>
      <family val="2"/>
      <charset val="238"/>
    </font>
    <font>
      <sz val="10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u/>
      <sz val="10"/>
      <name val="Arial CE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226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2" applyFont="1" applyAlignment="1">
      <alignment horizontal="right"/>
    </xf>
    <xf numFmtId="0" fontId="6" fillId="0" borderId="0" xfId="1" applyFont="1"/>
    <xf numFmtId="4" fontId="8" fillId="0" borderId="0" xfId="1" applyNumberFormat="1" applyFont="1"/>
    <xf numFmtId="0" fontId="12" fillId="2" borderId="6" xfId="1" applyFont="1" applyFill="1" applyBorder="1" applyAlignment="1">
      <alignment horizontal="center"/>
    </xf>
    <xf numFmtId="0" fontId="2" fillId="2" borderId="0" xfId="1" applyFill="1"/>
    <xf numFmtId="0" fontId="3" fillId="2" borderId="15" xfId="1" applyFont="1" applyFill="1" applyBorder="1" applyAlignment="1">
      <alignment horizontal="right" indent="1"/>
    </xf>
    <xf numFmtId="164" fontId="3" fillId="0" borderId="15" xfId="1" applyNumberFormat="1" applyFont="1" applyBorder="1" applyAlignment="1">
      <alignment horizontal="right" indent="1"/>
    </xf>
    <xf numFmtId="164" fontId="2" fillId="2" borderId="16" xfId="1" applyNumberFormat="1" applyFill="1" applyBorder="1" applyAlignment="1">
      <alignment horizontal="right" indent="1"/>
    </xf>
    <xf numFmtId="4" fontId="2" fillId="2" borderId="17" xfId="1" applyNumberFormat="1" applyFill="1" applyBorder="1" applyAlignment="1">
      <alignment horizontal="right" indent="1"/>
    </xf>
    <xf numFmtId="164" fontId="2" fillId="2" borderId="18" xfId="1" applyNumberFormat="1" applyFill="1" applyBorder="1" applyAlignment="1">
      <alignment horizontal="right" indent="1"/>
    </xf>
    <xf numFmtId="49" fontId="4" fillId="2" borderId="19" xfId="1" applyNumberFormat="1" applyFont="1" applyFill="1" applyBorder="1" applyAlignment="1">
      <alignment horizontal="center"/>
    </xf>
    <xf numFmtId="0" fontId="4" fillId="2" borderId="20" xfId="1" applyFont="1" applyFill="1" applyBorder="1"/>
    <xf numFmtId="164" fontId="4" fillId="2" borderId="20" xfId="1" applyNumberFormat="1" applyFont="1" applyFill="1" applyBorder="1"/>
    <xf numFmtId="164" fontId="4" fillId="2" borderId="20" xfId="1" applyNumberFormat="1" applyFont="1" applyFill="1" applyBorder="1" applyAlignment="1">
      <alignment vertical="top"/>
    </xf>
    <xf numFmtId="3" fontId="4" fillId="2" borderId="20" xfId="1" applyNumberFormat="1" applyFont="1" applyFill="1" applyBorder="1"/>
    <xf numFmtId="4" fontId="4" fillId="0" borderId="21" xfId="1" applyNumberFormat="1" applyFont="1" applyBorder="1" applyAlignment="1">
      <alignment horizontal="right" indent="1"/>
    </xf>
    <xf numFmtId="4" fontId="4" fillId="0" borderId="22" xfId="1" applyNumberFormat="1" applyFont="1" applyBorder="1" applyAlignment="1">
      <alignment horizontal="right" indent="1"/>
    </xf>
    <xf numFmtId="0" fontId="13" fillId="0" borderId="0" xfId="1" applyFont="1"/>
    <xf numFmtId="4" fontId="14" fillId="0" borderId="0" xfId="1" applyNumberFormat="1" applyFont="1"/>
    <xf numFmtId="4" fontId="15" fillId="0" borderId="0" xfId="1" applyNumberFormat="1" applyFont="1"/>
    <xf numFmtId="0" fontId="3" fillId="2" borderId="34" xfId="1" applyFont="1" applyFill="1" applyBorder="1"/>
    <xf numFmtId="0" fontId="9" fillId="2" borderId="35" xfId="1" applyFont="1" applyFill="1" applyBorder="1"/>
    <xf numFmtId="164" fontId="9" fillId="2" borderId="35" xfId="1" applyNumberFormat="1" applyFont="1" applyFill="1" applyBorder="1" applyAlignment="1">
      <alignment horizontal="right" indent="1"/>
    </xf>
    <xf numFmtId="4" fontId="9" fillId="0" borderId="8" xfId="1" applyNumberFormat="1" applyFont="1" applyBorder="1" applyAlignment="1">
      <alignment horizontal="right" indent="1"/>
    </xf>
    <xf numFmtId="0" fontId="2" fillId="2" borderId="23" xfId="1" applyFill="1" applyBorder="1" applyAlignment="1">
      <alignment horizontal="center"/>
    </xf>
    <xf numFmtId="0" fontId="9" fillId="2" borderId="36" xfId="1" applyFont="1" applyFill="1" applyBorder="1"/>
    <xf numFmtId="164" fontId="9" fillId="2" borderId="24" xfId="1" applyNumberFormat="1" applyFont="1" applyFill="1" applyBorder="1" applyAlignment="1">
      <alignment horizontal="right" indent="1"/>
    </xf>
    <xf numFmtId="4" fontId="9" fillId="0" borderId="37" xfId="1" applyNumberFormat="1" applyFont="1" applyBorder="1" applyAlignment="1">
      <alignment horizontal="right" indent="1"/>
    </xf>
    <xf numFmtId="4" fontId="9" fillId="0" borderId="38" xfId="1" applyNumberFormat="1" applyFont="1" applyBorder="1" applyAlignment="1">
      <alignment horizontal="right" indent="1"/>
    </xf>
    <xf numFmtId="0" fontId="2" fillId="2" borderId="41" xfId="1" applyFill="1" applyBorder="1" applyAlignment="1">
      <alignment horizontal="center"/>
    </xf>
    <xf numFmtId="164" fontId="2" fillId="0" borderId="20" xfId="1" applyNumberFormat="1" applyBorder="1" applyAlignment="1">
      <alignment horizontal="right" indent="1"/>
    </xf>
    <xf numFmtId="4" fontId="2" fillId="2" borderId="21" xfId="1" applyNumberFormat="1" applyFill="1" applyBorder="1" applyAlignment="1">
      <alignment horizontal="right" indent="1"/>
    </xf>
    <xf numFmtId="4" fontId="2" fillId="2" borderId="22" xfId="1" applyNumberFormat="1" applyFill="1" applyBorder="1" applyAlignment="1">
      <alignment horizontal="right" indent="1"/>
    </xf>
    <xf numFmtId="0" fontId="2" fillId="2" borderId="6" xfId="1" applyFill="1" applyBorder="1" applyAlignment="1">
      <alignment horizontal="center"/>
    </xf>
    <xf numFmtId="0" fontId="2" fillId="2" borderId="43" xfId="1" applyFill="1" applyBorder="1" applyAlignment="1">
      <alignment horizontal="center"/>
    </xf>
    <xf numFmtId="3" fontId="2" fillId="0" borderId="15" xfId="1" applyNumberFormat="1" applyBorder="1" applyAlignment="1">
      <alignment horizontal="left" indent="1"/>
    </xf>
    <xf numFmtId="0" fontId="2" fillId="2" borderId="45" xfId="1" applyFill="1" applyBorder="1" applyAlignment="1">
      <alignment horizontal="center"/>
    </xf>
    <xf numFmtId="4" fontId="2" fillId="0" borderId="46" xfId="1" applyNumberFormat="1" applyBorder="1" applyAlignment="1">
      <alignment horizontal="right" indent="1"/>
    </xf>
    <xf numFmtId="4" fontId="2" fillId="0" borderId="48" xfId="1" applyNumberFormat="1" applyBorder="1" applyAlignment="1">
      <alignment horizontal="right" indent="1"/>
    </xf>
    <xf numFmtId="3" fontId="2" fillId="0" borderId="0" xfId="1" applyNumberFormat="1"/>
    <xf numFmtId="165" fontId="2" fillId="0" borderId="0" xfId="1" applyNumberFormat="1" applyAlignment="1">
      <alignment horizontal="right"/>
    </xf>
    <xf numFmtId="3" fontId="18" fillId="0" borderId="0" xfId="1" applyNumberFormat="1" applyFont="1"/>
    <xf numFmtId="0" fontId="11" fillId="0" borderId="0" xfId="1" applyFont="1" applyAlignment="1">
      <alignment horizontal="center"/>
    </xf>
    <xf numFmtId="166" fontId="2" fillId="0" borderId="0" xfId="3" applyNumberFormat="1" applyFont="1" applyFill="1"/>
    <xf numFmtId="166" fontId="2" fillId="0" borderId="0" xfId="3" applyNumberFormat="1" applyFont="1"/>
    <xf numFmtId="0" fontId="2" fillId="0" borderId="0" xfId="2"/>
    <xf numFmtId="0" fontId="21" fillId="0" borderId="0" xfId="1" applyFont="1" applyAlignment="1">
      <alignment horizontal="left"/>
    </xf>
    <xf numFmtId="164" fontId="23" fillId="0" borderId="0" xfId="2" applyNumberFormat="1" applyFont="1"/>
    <xf numFmtId="43" fontId="17" fillId="0" borderId="0" xfId="3" applyFont="1"/>
    <xf numFmtId="166" fontId="17" fillId="0" borderId="0" xfId="3" applyNumberFormat="1" applyFont="1" applyFill="1" applyBorder="1"/>
    <xf numFmtId="0" fontId="17" fillId="0" borderId="0" xfId="2" applyFont="1"/>
    <xf numFmtId="0" fontId="17" fillId="2" borderId="19" xfId="2" applyFont="1" applyFill="1" applyBorder="1" applyAlignment="1">
      <alignment horizontal="left"/>
    </xf>
    <xf numFmtId="3" fontId="2" fillId="2" borderId="44" xfId="2" applyNumberFormat="1" applyFill="1" applyBorder="1" applyAlignment="1">
      <alignment horizontal="right" indent="1"/>
    </xf>
    <xf numFmtId="164" fontId="2" fillId="2" borderId="44" xfId="2" applyNumberFormat="1" applyFill="1" applyBorder="1" applyAlignment="1">
      <alignment horizontal="right" indent="1"/>
    </xf>
    <xf numFmtId="166" fontId="17" fillId="0" borderId="0" xfId="3" applyNumberFormat="1" applyFont="1"/>
    <xf numFmtId="4" fontId="2" fillId="0" borderId="0" xfId="1" applyNumberFormat="1" applyAlignment="1">
      <alignment horizontal="right" indent="1"/>
    </xf>
    <xf numFmtId="0" fontId="17" fillId="2" borderId="19" xfId="2" applyFont="1" applyFill="1" applyBorder="1"/>
    <xf numFmtId="164" fontId="2" fillId="0" borderId="44" xfId="2" applyNumberFormat="1" applyBorder="1" applyAlignment="1">
      <alignment horizontal="right" indent="1"/>
    </xf>
    <xf numFmtId="3" fontId="2" fillId="0" borderId="15" xfId="2" applyNumberFormat="1" applyBorder="1" applyAlignment="1">
      <alignment horizontal="right" indent="1"/>
    </xf>
    <xf numFmtId="4" fontId="2" fillId="0" borderId="22" xfId="1" applyNumberFormat="1" applyBorder="1" applyAlignment="1">
      <alignment horizontal="right" indent="1"/>
    </xf>
    <xf numFmtId="166" fontId="17" fillId="0" borderId="0" xfId="3" applyNumberFormat="1" applyFont="1" applyBorder="1"/>
    <xf numFmtId="3" fontId="2" fillId="0" borderId="44" xfId="2" applyNumberFormat="1" applyBorder="1" applyAlignment="1">
      <alignment horizontal="right" indent="1"/>
    </xf>
    <xf numFmtId="4" fontId="2" fillId="0" borderId="21" xfId="1" applyNumberFormat="1" applyBorder="1" applyAlignment="1">
      <alignment horizontal="right" indent="1"/>
    </xf>
    <xf numFmtId="3" fontId="2" fillId="0" borderId="0" xfId="2" applyNumberFormat="1" applyAlignment="1">
      <alignment horizontal="right" indent="1"/>
    </xf>
    <xf numFmtId="166" fontId="17" fillId="0" borderId="0" xfId="3" applyNumberFormat="1" applyFont="1" applyFill="1"/>
    <xf numFmtId="3" fontId="2" fillId="2" borderId="15" xfId="2" applyNumberFormat="1" applyFill="1" applyBorder="1" applyAlignment="1">
      <alignment horizontal="right" indent="1"/>
    </xf>
    <xf numFmtId="167" fontId="17" fillId="0" borderId="0" xfId="3" applyNumberFormat="1" applyFont="1" applyFill="1" applyBorder="1"/>
    <xf numFmtId="0" fontId="24" fillId="2" borderId="19" xfId="2" applyFont="1" applyFill="1" applyBorder="1"/>
    <xf numFmtId="166" fontId="2" fillId="0" borderId="0" xfId="3" applyNumberFormat="1" applyFont="1" applyFill="1" applyBorder="1"/>
    <xf numFmtId="0" fontId="17" fillId="2" borderId="51" xfId="2" applyFont="1" applyFill="1" applyBorder="1"/>
    <xf numFmtId="164" fontId="2" fillId="0" borderId="25" xfId="2" applyNumberFormat="1" applyBorder="1" applyAlignment="1">
      <alignment horizontal="right" indent="1"/>
    </xf>
    <xf numFmtId="4" fontId="2" fillId="0" borderId="25" xfId="1" applyNumberFormat="1" applyBorder="1" applyAlignment="1">
      <alignment horizontal="right" indent="1"/>
    </xf>
    <xf numFmtId="4" fontId="2" fillId="0" borderId="42" xfId="1" applyNumberFormat="1" applyBorder="1" applyAlignment="1">
      <alignment horizontal="right" indent="1"/>
    </xf>
    <xf numFmtId="0" fontId="17" fillId="2" borderId="6" xfId="2" applyFont="1" applyFill="1" applyBorder="1"/>
    <xf numFmtId="164" fontId="2" fillId="2" borderId="15" xfId="2" applyNumberFormat="1" applyFill="1" applyBorder="1" applyAlignment="1">
      <alignment horizontal="right" indent="1"/>
    </xf>
    <xf numFmtId="3" fontId="2" fillId="0" borderId="56" xfId="2" applyNumberFormat="1" applyBorder="1" applyAlignment="1">
      <alignment horizontal="right" indent="1"/>
    </xf>
    <xf numFmtId="4" fontId="2" fillId="0" borderId="44" xfId="1" applyNumberFormat="1" applyBorder="1" applyAlignment="1">
      <alignment horizontal="right" indent="1"/>
    </xf>
    <xf numFmtId="4" fontId="2" fillId="0" borderId="40" xfId="1" applyNumberFormat="1" applyBorder="1" applyAlignment="1">
      <alignment horizontal="right" indent="1"/>
    </xf>
    <xf numFmtId="164" fontId="2" fillId="0" borderId="0" xfId="2" applyNumberFormat="1" applyAlignment="1">
      <alignment horizontal="right" indent="1"/>
    </xf>
    <xf numFmtId="0" fontId="17" fillId="2" borderId="57" xfId="2" applyFont="1" applyFill="1" applyBorder="1"/>
    <xf numFmtId="3" fontId="2" fillId="0" borderId="7" xfId="2" applyNumberFormat="1" applyBorder="1" applyAlignment="1">
      <alignment horizontal="right" indent="1"/>
    </xf>
    <xf numFmtId="164" fontId="2" fillId="2" borderId="8" xfId="2" applyNumberFormat="1" applyFill="1" applyBorder="1" applyAlignment="1">
      <alignment horizontal="right" indent="1"/>
    </xf>
    <xf numFmtId="4" fontId="2" fillId="0" borderId="8" xfId="1" applyNumberFormat="1" applyBorder="1" applyAlignment="1">
      <alignment horizontal="right" indent="1"/>
    </xf>
    <xf numFmtId="4" fontId="2" fillId="0" borderId="9" xfId="1" applyNumberFormat="1" applyBorder="1" applyAlignment="1">
      <alignment horizontal="right" indent="1"/>
    </xf>
    <xf numFmtId="0" fontId="17" fillId="2" borderId="58" xfId="2" applyFont="1" applyFill="1" applyBorder="1"/>
    <xf numFmtId="3" fontId="2" fillId="0" borderId="59" xfId="2" applyNumberFormat="1" applyBorder="1" applyAlignment="1">
      <alignment horizontal="right" indent="1"/>
    </xf>
    <xf numFmtId="3" fontId="2" fillId="0" borderId="60" xfId="2" applyNumberFormat="1" applyBorder="1" applyAlignment="1">
      <alignment horizontal="right" indent="1"/>
    </xf>
    <xf numFmtId="4" fontId="2" fillId="0" borderId="59" xfId="1" applyNumberFormat="1" applyBorder="1" applyAlignment="1">
      <alignment horizontal="right" indent="1"/>
    </xf>
    <xf numFmtId="0" fontId="17" fillId="2" borderId="43" xfId="2" applyFont="1" applyFill="1" applyBorder="1"/>
    <xf numFmtId="0" fontId="17" fillId="2" borderId="6" xfId="2" applyFont="1" applyFill="1" applyBorder="1" applyAlignment="1">
      <alignment wrapText="1"/>
    </xf>
    <xf numFmtId="4" fontId="2" fillId="0" borderId="7" xfId="1" applyNumberFormat="1" applyBorder="1" applyAlignment="1">
      <alignment horizontal="right" indent="1"/>
    </xf>
    <xf numFmtId="0" fontId="17" fillId="2" borderId="61" xfId="2" applyFont="1" applyFill="1" applyBorder="1" applyAlignment="1">
      <alignment wrapText="1"/>
    </xf>
    <xf numFmtId="4" fontId="2" fillId="0" borderId="15" xfId="1" applyNumberFormat="1" applyBorder="1" applyAlignment="1">
      <alignment horizontal="right" indent="1"/>
    </xf>
    <xf numFmtId="0" fontId="17" fillId="2" borderId="41" xfId="2" applyFont="1" applyFill="1" applyBorder="1"/>
    <xf numFmtId="164" fontId="2" fillId="2" borderId="21" xfId="2" applyNumberFormat="1" applyFill="1" applyBorder="1" applyAlignment="1">
      <alignment horizontal="right" indent="1"/>
    </xf>
    <xf numFmtId="3" fontId="2" fillId="0" borderId="39" xfId="2" applyNumberFormat="1" applyBorder="1" applyAlignment="1">
      <alignment horizontal="right" indent="1"/>
    </xf>
    <xf numFmtId="164" fontId="2" fillId="2" borderId="13" xfId="2" applyNumberFormat="1" applyFill="1" applyBorder="1" applyAlignment="1">
      <alignment horizontal="right" indent="1"/>
    </xf>
    <xf numFmtId="3" fontId="2" fillId="0" borderId="0" xfId="2" applyNumberFormat="1"/>
    <xf numFmtId="4" fontId="2" fillId="0" borderId="0" xfId="1" applyNumberFormat="1" applyAlignment="1">
      <alignment horizontal="right"/>
    </xf>
    <xf numFmtId="4" fontId="2" fillId="0" borderId="0" xfId="2" applyNumberFormat="1"/>
    <xf numFmtId="4" fontId="17" fillId="0" borderId="0" xfId="1" applyNumberFormat="1" applyFont="1" applyAlignment="1">
      <alignment horizontal="right"/>
    </xf>
    <xf numFmtId="0" fontId="4" fillId="0" borderId="0" xfId="2" applyFont="1"/>
    <xf numFmtId="164" fontId="2" fillId="0" borderId="0" xfId="2" applyNumberFormat="1"/>
    <xf numFmtId="4" fontId="17" fillId="0" borderId="0" xfId="1" applyNumberFormat="1" applyFont="1"/>
    <xf numFmtId="4" fontId="22" fillId="0" borderId="0" xfId="1" applyNumberFormat="1" applyFont="1"/>
    <xf numFmtId="0" fontId="2" fillId="2" borderId="0" xfId="2" applyFill="1"/>
    <xf numFmtId="164" fontId="9" fillId="3" borderId="27" xfId="1" applyNumberFormat="1" applyFont="1" applyFill="1" applyBorder="1" applyAlignment="1">
      <alignment horizontal="right" indent="1"/>
    </xf>
    <xf numFmtId="3" fontId="9" fillId="3" borderId="27" xfId="1" applyNumberFormat="1" applyFont="1" applyFill="1" applyBorder="1" applyAlignment="1">
      <alignment horizontal="right" indent="1"/>
    </xf>
    <xf numFmtId="49" fontId="2" fillId="3" borderId="19" xfId="1" applyNumberFormat="1" applyFill="1" applyBorder="1" applyAlignment="1">
      <alignment horizontal="center"/>
    </xf>
    <xf numFmtId="0" fontId="2" fillId="3" borderId="20" xfId="1" applyFill="1" applyBorder="1"/>
    <xf numFmtId="164" fontId="2" fillId="3" borderId="20" xfId="1" applyNumberFormat="1" applyFill="1" applyBorder="1"/>
    <xf numFmtId="164" fontId="2" fillId="3" borderId="20" xfId="1" applyNumberFormat="1" applyFill="1" applyBorder="1" applyAlignment="1">
      <alignment horizontal="right" vertical="top"/>
    </xf>
    <xf numFmtId="3" fontId="2" fillId="3" borderId="21" xfId="1" applyNumberFormat="1" applyFill="1" applyBorder="1" applyAlignment="1">
      <alignment horizontal="right"/>
    </xf>
    <xf numFmtId="4" fontId="2" fillId="3" borderId="21" xfId="1" applyNumberFormat="1" applyFill="1" applyBorder="1" applyAlignment="1">
      <alignment horizontal="right" indent="1"/>
    </xf>
    <xf numFmtId="4" fontId="2" fillId="3" borderId="22" xfId="1" applyNumberFormat="1" applyFill="1" applyBorder="1" applyAlignment="1">
      <alignment horizontal="right" indent="1"/>
    </xf>
    <xf numFmtId="0" fontId="16" fillId="3" borderId="26" xfId="1" applyFont="1" applyFill="1" applyBorder="1" applyAlignment="1">
      <alignment horizontal="center"/>
    </xf>
    <xf numFmtId="0" fontId="9" fillId="3" borderId="27" xfId="1" applyFont="1" applyFill="1" applyBorder="1"/>
    <xf numFmtId="4" fontId="9" fillId="3" borderId="28" xfId="1" applyNumberFormat="1" applyFont="1" applyFill="1" applyBorder="1" applyAlignment="1">
      <alignment horizontal="right" indent="1"/>
    </xf>
    <xf numFmtId="4" fontId="9" fillId="3" borderId="29" xfId="1" applyNumberFormat="1" applyFont="1" applyFill="1" applyBorder="1" applyAlignment="1">
      <alignment horizontal="right" indent="1"/>
    </xf>
    <xf numFmtId="0" fontId="7" fillId="4" borderId="49" xfId="2" applyFont="1" applyFill="1" applyBorder="1"/>
    <xf numFmtId="0" fontId="4" fillId="4" borderId="50" xfId="2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7" fillId="4" borderId="4" xfId="1" applyFont="1" applyFill="1" applyBorder="1" applyAlignment="1">
      <alignment horizontal="center"/>
    </xf>
    <xf numFmtId="0" fontId="7" fillId="4" borderId="5" xfId="1" applyFont="1" applyFill="1" applyBorder="1" applyAlignment="1">
      <alignment horizontal="center"/>
    </xf>
    <xf numFmtId="0" fontId="22" fillId="4" borderId="51" xfId="2" applyFont="1" applyFill="1" applyBorder="1"/>
    <xf numFmtId="0" fontId="4" fillId="4" borderId="52" xfId="2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4" fillId="4" borderId="45" xfId="2" applyFont="1" applyFill="1" applyBorder="1" applyAlignment="1">
      <alignment horizontal="center"/>
    </xf>
    <xf numFmtId="0" fontId="4" fillId="4" borderId="53" xfId="2" applyFont="1" applyFill="1" applyBorder="1" applyAlignment="1">
      <alignment horizontal="center"/>
    </xf>
    <xf numFmtId="0" fontId="4" fillId="4" borderId="12" xfId="1" applyFont="1" applyFill="1" applyBorder="1" applyAlignment="1">
      <alignment horizontal="center"/>
    </xf>
    <xf numFmtId="14" fontId="4" fillId="4" borderId="12" xfId="1" applyNumberFormat="1" applyFont="1" applyFill="1" applyBorder="1" applyAlignment="1">
      <alignment horizontal="center"/>
    </xf>
    <xf numFmtId="0" fontId="7" fillId="4" borderId="13" xfId="1" applyFont="1" applyFill="1" applyBorder="1" applyAlignment="1">
      <alignment horizontal="center"/>
    </xf>
    <xf numFmtId="0" fontId="7" fillId="4" borderId="14" xfId="1" applyFont="1" applyFill="1" applyBorder="1" applyAlignment="1">
      <alignment horizontal="center"/>
    </xf>
    <xf numFmtId="0" fontId="22" fillId="4" borderId="62" xfId="2" applyFont="1" applyFill="1" applyBorder="1"/>
    <xf numFmtId="164" fontId="9" fillId="4" borderId="63" xfId="2" applyNumberFormat="1" applyFont="1" applyFill="1" applyBorder="1" applyAlignment="1">
      <alignment horizontal="right" indent="1"/>
    </xf>
    <xf numFmtId="3" fontId="9" fillId="4" borderId="63" xfId="2" applyNumberFormat="1" applyFont="1" applyFill="1" applyBorder="1" applyAlignment="1">
      <alignment horizontal="right" indent="1"/>
    </xf>
    <xf numFmtId="4" fontId="9" fillId="4" borderId="64" xfId="1" applyNumberFormat="1" applyFont="1" applyFill="1" applyBorder="1" applyAlignment="1">
      <alignment horizontal="right" indent="1"/>
    </xf>
    <xf numFmtId="4" fontId="9" fillId="4" borderId="65" xfId="1" applyNumberFormat="1" applyFont="1" applyFill="1" applyBorder="1" applyAlignment="1">
      <alignment horizontal="right" indent="1"/>
    </xf>
    <xf numFmtId="0" fontId="22" fillId="5" borderId="54" xfId="2" applyFont="1" applyFill="1" applyBorder="1"/>
    <xf numFmtId="3" fontId="9" fillId="5" borderId="55" xfId="2" applyNumberFormat="1" applyFont="1" applyFill="1" applyBorder="1" applyAlignment="1">
      <alignment horizontal="right" indent="1"/>
    </xf>
    <xf numFmtId="164" fontId="9" fillId="5" borderId="16" xfId="2" applyNumberFormat="1" applyFont="1" applyFill="1" applyBorder="1" applyAlignment="1">
      <alignment horizontal="right" indent="1"/>
    </xf>
    <xf numFmtId="3" fontId="9" fillId="5" borderId="16" xfId="2" applyNumberFormat="1" applyFont="1" applyFill="1" applyBorder="1" applyAlignment="1">
      <alignment horizontal="right" indent="1"/>
    </xf>
    <xf numFmtId="4" fontId="9" fillId="5" borderId="4" xfId="1" applyNumberFormat="1" applyFont="1" applyFill="1" applyBorder="1" applyAlignment="1">
      <alignment horizontal="right" indent="1"/>
    </xf>
    <xf numFmtId="4" fontId="9" fillId="5" borderId="5" xfId="1" applyNumberFormat="1" applyFont="1" applyFill="1" applyBorder="1" applyAlignment="1">
      <alignment horizontal="right" indent="1"/>
    </xf>
    <xf numFmtId="0" fontId="22" fillId="5" borderId="43" xfId="2" applyFont="1" applyFill="1" applyBorder="1"/>
    <xf numFmtId="3" fontId="9" fillId="5" borderId="15" xfId="2" applyNumberFormat="1" applyFont="1" applyFill="1" applyBorder="1" applyAlignment="1">
      <alignment horizontal="right" indent="1"/>
    </xf>
    <xf numFmtId="164" fontId="9" fillId="5" borderId="44" xfId="2" applyNumberFormat="1" applyFont="1" applyFill="1" applyBorder="1" applyAlignment="1">
      <alignment horizontal="right" indent="1"/>
    </xf>
    <xf numFmtId="4" fontId="9" fillId="5" borderId="21" xfId="1" applyNumberFormat="1" applyFont="1" applyFill="1" applyBorder="1" applyAlignment="1">
      <alignment horizontal="right" indent="1"/>
    </xf>
    <xf numFmtId="4" fontId="9" fillId="5" borderId="22" xfId="1" applyNumberFormat="1" applyFont="1" applyFill="1" applyBorder="1" applyAlignment="1">
      <alignment horizontal="right" indent="1"/>
    </xf>
    <xf numFmtId="0" fontId="22" fillId="5" borderId="19" xfId="2" applyFont="1" applyFill="1" applyBorder="1"/>
    <xf numFmtId="164" fontId="9" fillId="5" borderId="15" xfId="2" applyNumberFormat="1" applyFont="1" applyFill="1" applyBorder="1" applyAlignment="1">
      <alignment horizontal="right" indent="1"/>
    </xf>
    <xf numFmtId="164" fontId="9" fillId="5" borderId="20" xfId="2" applyNumberFormat="1" applyFont="1" applyFill="1" applyBorder="1" applyAlignment="1">
      <alignment horizontal="right" indent="1"/>
    </xf>
    <xf numFmtId="3" fontId="9" fillId="5" borderId="20" xfId="2" applyNumberFormat="1" applyFont="1" applyFill="1" applyBorder="1" applyAlignment="1">
      <alignment horizontal="right" indent="1"/>
    </xf>
    <xf numFmtId="0" fontId="2" fillId="6" borderId="1" xfId="1" applyFill="1" applyBorder="1"/>
    <xf numFmtId="0" fontId="2" fillId="6" borderId="2" xfId="1" applyFill="1" applyBorder="1"/>
    <xf numFmtId="0" fontId="7" fillId="6" borderId="3" xfId="1" applyFont="1" applyFill="1" applyBorder="1" applyAlignment="1">
      <alignment horizontal="center"/>
    </xf>
    <xf numFmtId="0" fontId="7" fillId="6" borderId="4" xfId="1" applyFont="1" applyFill="1" applyBorder="1" applyAlignment="1">
      <alignment horizontal="center"/>
    </xf>
    <xf numFmtId="0" fontId="7" fillId="6" borderId="2" xfId="1" applyFont="1" applyFill="1" applyBorder="1" applyAlignment="1">
      <alignment horizontal="center"/>
    </xf>
    <xf numFmtId="0" fontId="7" fillId="6" borderId="5" xfId="1" applyFont="1" applyFill="1" applyBorder="1" applyAlignment="1">
      <alignment horizontal="center"/>
    </xf>
    <xf numFmtId="0" fontId="9" fillId="6" borderId="6" xfId="1" applyFont="1" applyFill="1" applyBorder="1" applyAlignment="1">
      <alignment horizontal="left"/>
    </xf>
    <xf numFmtId="0" fontId="10" fillId="6" borderId="6" xfId="1" applyFont="1" applyFill="1" applyBorder="1"/>
    <xf numFmtId="0" fontId="7" fillId="6" borderId="7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14" fontId="4" fillId="6" borderId="8" xfId="1" applyNumberFormat="1" applyFont="1" applyFill="1" applyBorder="1" applyAlignment="1">
      <alignment horizontal="center"/>
    </xf>
    <xf numFmtId="0" fontId="4" fillId="6" borderId="0" xfId="1" applyFont="1" applyFill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11" fillId="6" borderId="10" xfId="1" applyFont="1" applyFill="1" applyBorder="1" applyAlignment="1">
      <alignment horizontal="center"/>
    </xf>
    <xf numFmtId="0" fontId="2" fillId="6" borderId="11" xfId="1" applyFill="1" applyBorder="1"/>
    <xf numFmtId="0" fontId="7" fillId="6" borderId="12" xfId="1" applyFont="1" applyFill="1" applyBorder="1" applyAlignment="1">
      <alignment horizontal="center"/>
    </xf>
    <xf numFmtId="0" fontId="7" fillId="6" borderId="13" xfId="1" applyFont="1" applyFill="1" applyBorder="1" applyAlignment="1">
      <alignment horizontal="center"/>
    </xf>
    <xf numFmtId="0" fontId="7" fillId="6" borderId="11" xfId="1" applyFont="1" applyFill="1" applyBorder="1" applyAlignment="1">
      <alignment horizontal="center"/>
    </xf>
    <xf numFmtId="0" fontId="7" fillId="6" borderId="14" xfId="1" applyFont="1" applyFill="1" applyBorder="1" applyAlignment="1">
      <alignment horizontal="center"/>
    </xf>
    <xf numFmtId="0" fontId="9" fillId="6" borderId="19" xfId="1" applyFont="1" applyFill="1" applyBorder="1" applyAlignment="1">
      <alignment horizontal="center"/>
    </xf>
    <xf numFmtId="0" fontId="9" fillId="6" borderId="39" xfId="1" applyFont="1" applyFill="1" applyBorder="1"/>
    <xf numFmtId="164" fontId="9" fillId="6" borderId="27" xfId="1" applyNumberFormat="1" applyFont="1" applyFill="1" applyBorder="1" applyAlignment="1">
      <alignment horizontal="right" indent="1"/>
    </xf>
    <xf numFmtId="4" fontId="9" fillId="6" borderId="27" xfId="1" applyNumberFormat="1" applyFont="1" applyFill="1" applyBorder="1" applyAlignment="1">
      <alignment horizontal="right" indent="1"/>
    </xf>
    <xf numFmtId="4" fontId="9" fillId="6" borderId="40" xfId="1" applyNumberFormat="1" applyFont="1" applyFill="1" applyBorder="1" applyAlignment="1">
      <alignment horizontal="right" indent="1"/>
    </xf>
    <xf numFmtId="49" fontId="2" fillId="7" borderId="19" xfId="1" applyNumberFormat="1" applyFill="1" applyBorder="1" applyAlignment="1">
      <alignment horizontal="center"/>
    </xf>
    <xf numFmtId="0" fontId="2" fillId="7" borderId="20" xfId="1" applyFill="1" applyBorder="1"/>
    <xf numFmtId="164" fontId="2" fillId="7" borderId="20" xfId="1" applyNumberFormat="1" applyFill="1" applyBorder="1"/>
    <xf numFmtId="164" fontId="2" fillId="7" borderId="20" xfId="1" applyNumberFormat="1" applyFill="1" applyBorder="1" applyAlignment="1">
      <alignment horizontal="right" vertical="top"/>
    </xf>
    <xf numFmtId="3" fontId="2" fillId="7" borderId="21" xfId="1" applyNumberFormat="1" applyFill="1" applyBorder="1" applyAlignment="1">
      <alignment horizontal="right"/>
    </xf>
    <xf numFmtId="4" fontId="2" fillId="7" borderId="21" xfId="1" applyNumberFormat="1" applyFill="1" applyBorder="1" applyAlignment="1">
      <alignment horizontal="right" indent="1"/>
    </xf>
    <xf numFmtId="4" fontId="2" fillId="7" borderId="22" xfId="1" applyNumberFormat="1" applyFill="1" applyBorder="1" applyAlignment="1">
      <alignment horizontal="right" indent="1"/>
    </xf>
    <xf numFmtId="49" fontId="2" fillId="7" borderId="23" xfId="1" applyNumberFormat="1" applyFill="1" applyBorder="1" applyAlignment="1">
      <alignment horizontal="center"/>
    </xf>
    <xf numFmtId="0" fontId="2" fillId="7" borderId="24" xfId="1" applyFill="1" applyBorder="1"/>
    <xf numFmtId="3" fontId="2" fillId="7" borderId="20" xfId="1" applyNumberFormat="1" applyFill="1" applyBorder="1"/>
    <xf numFmtId="4" fontId="2" fillId="7" borderId="25" xfId="1" applyNumberFormat="1" applyFill="1" applyBorder="1" applyAlignment="1">
      <alignment horizontal="right" indent="1"/>
    </xf>
    <xf numFmtId="0" fontId="16" fillId="7" borderId="30" xfId="1" applyFont="1" applyFill="1" applyBorder="1" applyAlignment="1">
      <alignment horizontal="center"/>
    </xf>
    <xf numFmtId="0" fontId="9" fillId="7" borderId="31" xfId="1" applyFont="1" applyFill="1" applyBorder="1"/>
    <xf numFmtId="164" fontId="9" fillId="7" borderId="31" xfId="1" applyNumberFormat="1" applyFont="1" applyFill="1" applyBorder="1" applyAlignment="1">
      <alignment horizontal="right" indent="1"/>
    </xf>
    <xf numFmtId="3" fontId="9" fillId="7" borderId="31" xfId="1" applyNumberFormat="1" applyFont="1" applyFill="1" applyBorder="1" applyAlignment="1">
      <alignment horizontal="right" indent="1"/>
    </xf>
    <xf numFmtId="4" fontId="9" fillId="7" borderId="32" xfId="1" applyNumberFormat="1" applyFont="1" applyFill="1" applyBorder="1" applyAlignment="1">
      <alignment horizontal="right" indent="1"/>
    </xf>
    <xf numFmtId="4" fontId="9" fillId="7" borderId="33" xfId="1" applyNumberFormat="1" applyFont="1" applyFill="1" applyBorder="1" applyAlignment="1">
      <alignment horizontal="right" indent="1"/>
    </xf>
    <xf numFmtId="3" fontId="17" fillId="0" borderId="0" xfId="2" applyNumberFormat="1" applyFont="1"/>
    <xf numFmtId="164" fontId="2" fillId="0" borderId="15" xfId="2" applyNumberFormat="1" applyBorder="1" applyAlignment="1">
      <alignment horizontal="right" indent="1"/>
    </xf>
    <xf numFmtId="3" fontId="2" fillId="8" borderId="56" xfId="2" applyNumberFormat="1" applyFill="1" applyBorder="1" applyAlignment="1">
      <alignment horizontal="right" indent="1"/>
    </xf>
    <xf numFmtId="3" fontId="2" fillId="0" borderId="21" xfId="1" applyNumberFormat="1" applyBorder="1" applyAlignment="1">
      <alignment horizontal="right" indent="1"/>
    </xf>
    <xf numFmtId="164" fontId="2" fillId="0" borderId="47" xfId="1" applyNumberFormat="1" applyBorder="1" applyAlignment="1">
      <alignment horizontal="right" indent="1"/>
    </xf>
    <xf numFmtId="3" fontId="2" fillId="0" borderId="46" xfId="1" applyNumberFormat="1" applyBorder="1" applyAlignment="1">
      <alignment horizontal="right" indent="1"/>
    </xf>
    <xf numFmtId="0" fontId="17" fillId="2" borderId="21" xfId="2" applyFont="1" applyFill="1" applyBorder="1"/>
    <xf numFmtId="0" fontId="17" fillId="2" borderId="13" xfId="2" applyFont="1" applyFill="1" applyBorder="1"/>
    <xf numFmtId="3" fontId="9" fillId="2" borderId="35" xfId="1" applyNumberFormat="1" applyFont="1" applyFill="1" applyBorder="1" applyAlignment="1">
      <alignment horizontal="right" indent="1"/>
    </xf>
    <xf numFmtId="3" fontId="9" fillId="2" borderId="24" xfId="1" applyNumberFormat="1" applyFont="1" applyFill="1" applyBorder="1" applyAlignment="1">
      <alignment horizontal="right" indent="1"/>
    </xf>
    <xf numFmtId="3" fontId="9" fillId="6" borderId="27" xfId="1" applyNumberFormat="1" applyFont="1" applyFill="1" applyBorder="1" applyAlignment="1">
      <alignment horizontal="right" indent="1"/>
    </xf>
    <xf numFmtId="0" fontId="25" fillId="0" borderId="0" xfId="0" applyFont="1" applyAlignment="1">
      <alignment horizontal="justify" vertical="center"/>
    </xf>
    <xf numFmtId="0" fontId="26" fillId="0" borderId="0" xfId="0" applyFont="1" applyAlignment="1">
      <alignment vertical="center"/>
    </xf>
    <xf numFmtId="0" fontId="27" fillId="2" borderId="0" xfId="1" applyFont="1" applyFill="1"/>
    <xf numFmtId="0" fontId="17" fillId="2" borderId="0" xfId="1" applyFont="1" applyFill="1"/>
    <xf numFmtId="3" fontId="17" fillId="2" borderId="66" xfId="1" applyNumberFormat="1" applyFont="1" applyFill="1" applyBorder="1"/>
    <xf numFmtId="0" fontId="17" fillId="2" borderId="66" xfId="1" applyFont="1" applyFill="1" applyBorder="1"/>
    <xf numFmtId="0" fontId="11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1" applyFont="1" applyAlignment="1">
      <alignment horizontal="center" vertical="center"/>
    </xf>
    <xf numFmtId="164" fontId="2" fillId="0" borderId="25" xfId="1" applyNumberFormat="1" applyBorder="1" applyAlignment="1">
      <alignment horizontal="right" vertical="center" indent="1"/>
    </xf>
    <xf numFmtId="164" fontId="0" fillId="0" borderId="44" xfId="0" applyNumberFormat="1" applyBorder="1" applyAlignment="1">
      <alignment horizontal="right" vertical="center" indent="1"/>
    </xf>
    <xf numFmtId="3" fontId="2" fillId="0" borderId="25" xfId="1" applyNumberFormat="1" applyBorder="1" applyAlignment="1">
      <alignment horizontal="right" vertical="center" indent="1"/>
    </xf>
    <xf numFmtId="0" fontId="0" fillId="0" borderId="44" xfId="0" applyBorder="1" applyAlignment="1">
      <alignment horizontal="right" vertical="center" indent="1"/>
    </xf>
    <xf numFmtId="3" fontId="2" fillId="2" borderId="25" xfId="1" applyNumberFormat="1" applyFill="1" applyBorder="1" applyAlignment="1">
      <alignment horizontal="right" vertical="center" indent="1"/>
    </xf>
    <xf numFmtId="3" fontId="2" fillId="2" borderId="42" xfId="1" applyNumberFormat="1" applyFill="1" applyBorder="1" applyAlignment="1">
      <alignment horizontal="right" vertical="center" indent="1"/>
    </xf>
    <xf numFmtId="0" fontId="0" fillId="0" borderId="40" xfId="0" applyBorder="1" applyAlignment="1">
      <alignment horizontal="right" vertical="center" indent="1"/>
    </xf>
  </cellXfs>
  <cellStyles count="4">
    <cellStyle name="Čárka 2" xfId="3" xr:uid="{00000000-0005-0000-0000-000000000000}"/>
    <cellStyle name="Normální" xfId="0" builtinId="0"/>
    <cellStyle name="normální 2" xfId="1" xr:uid="{00000000-0005-0000-0000-000002000000}"/>
    <cellStyle name="normální_Konečný návrh 2011  příjmy a výdaje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&#345;&#237;jmy%20a%20v&#253;daje/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říjmy k 31.12.2020"/>
      <sheetName val="rozklad POL4137"/>
      <sheetName val="Výdaje k 31.12.2020"/>
      <sheetName val="Příjmy k 30.11.2020"/>
      <sheetName val="Výdaje k 30.11.2020"/>
      <sheetName val="Příjmy k 31.10.2020"/>
      <sheetName val="Výdaje k 31.10.2020"/>
      <sheetName val="Příjmy k 30.9.2020"/>
      <sheetName val="Výdaje k 30.9.2020"/>
      <sheetName val="Příjmy k 31.8.2020"/>
      <sheetName val="Výdaje k 31.8.2020"/>
      <sheetName val="Příjmy k 31.7.2020"/>
      <sheetName val="Výdaje k 31.7.2020"/>
      <sheetName val="Příjmy k 30.6.2020"/>
      <sheetName val="Výdaje k 30.6.2020"/>
      <sheetName val="Příjmy k 31.5.2020"/>
      <sheetName val="Výdaje k 31.5.2020"/>
      <sheetName val="Příjmy k 30.4.2020"/>
      <sheetName val="Výdaje k 30.4.2020"/>
      <sheetName val="Příjmy k 31.3.2020"/>
      <sheetName val="Výdaje k 31.3.2020"/>
    </sheetNames>
    <sheetDataSet>
      <sheetData sheetId="0"/>
      <sheetData sheetId="1"/>
      <sheetData sheetId="2"/>
      <sheetData sheetId="3">
        <row r="8">
          <cell r="E8" t="str">
            <v>plnění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05D5F-64CC-4075-8209-5816A5B190E6}">
  <dimension ref="A1:N87"/>
  <sheetViews>
    <sheetView tabSelected="1" zoomScale="115" zoomScaleNormal="115" workbookViewId="0">
      <selection activeCell="I17" sqref="I17"/>
    </sheetView>
  </sheetViews>
  <sheetFormatPr defaultColWidth="9.140625" defaultRowHeight="12.75" x14ac:dyDescent="0.2"/>
  <cols>
    <col min="1" max="1" width="2" style="48" customWidth="1"/>
    <col min="2" max="2" width="73.140625" style="48" customWidth="1"/>
    <col min="3" max="3" width="15" style="48" customWidth="1"/>
    <col min="4" max="4" width="15.140625" style="48" customWidth="1"/>
    <col min="5" max="5" width="12.7109375" style="108" customWidth="1"/>
    <col min="6" max="6" width="9.7109375" style="48" customWidth="1"/>
    <col min="7" max="7" width="12.7109375" style="48" customWidth="1"/>
    <col min="8" max="8" width="15.5703125" style="48" customWidth="1"/>
    <col min="9" max="9" width="10.28515625" style="47" bestFit="1" customWidth="1"/>
    <col min="10" max="10" width="11.85546875" style="47" bestFit="1" customWidth="1"/>
    <col min="11" max="11" width="14.42578125" style="47" customWidth="1"/>
    <col min="12" max="12" width="10.5703125" style="48" customWidth="1"/>
    <col min="13" max="13" width="9.140625" style="48"/>
    <col min="14" max="14" width="11.5703125" style="48" customWidth="1"/>
    <col min="15" max="16384" width="9.140625" style="48"/>
  </cols>
  <sheetData>
    <row r="1" spans="2:11" x14ac:dyDescent="0.2">
      <c r="D1" s="7" t="s">
        <v>84</v>
      </c>
      <c r="E1" s="212"/>
      <c r="F1" s="213"/>
      <c r="G1" s="213"/>
    </row>
    <row r="2" spans="2:11" x14ac:dyDescent="0.2">
      <c r="D2" s="213" t="s">
        <v>86</v>
      </c>
      <c r="E2" s="213"/>
      <c r="F2" s="213"/>
      <c r="G2" s="213"/>
    </row>
    <row r="3" spans="2:11" x14ac:dyDescent="0.2">
      <c r="D3" s="214" t="s">
        <v>85</v>
      </c>
      <c r="E3" s="215"/>
      <c r="F3" s="215"/>
      <c r="G3" s="213"/>
    </row>
    <row r="4" spans="2:11" ht="15.75" customHeight="1" x14ac:dyDescent="0.25">
      <c r="B4" s="216" t="s">
        <v>83</v>
      </c>
      <c r="C4" s="217"/>
      <c r="D4" s="217"/>
      <c r="E4" s="217"/>
      <c r="F4" s="217"/>
      <c r="G4" s="45"/>
      <c r="H4" s="45"/>
      <c r="I4" s="46"/>
      <c r="J4" s="46"/>
    </row>
    <row r="5" spans="2:11" ht="15.75" customHeight="1" x14ac:dyDescent="0.2">
      <c r="B5" s="218" t="s">
        <v>43</v>
      </c>
      <c r="C5" s="217"/>
      <c r="D5" s="217"/>
      <c r="E5" s="217"/>
      <c r="F5" s="217"/>
      <c r="I5" s="46"/>
      <c r="J5" s="46"/>
    </row>
    <row r="6" spans="2:11" ht="6" customHeight="1" thickBot="1" x14ac:dyDescent="0.3">
      <c r="E6" s="48"/>
      <c r="I6" s="49"/>
      <c r="J6" s="46"/>
    </row>
    <row r="7" spans="2:11" ht="15" customHeight="1" x14ac:dyDescent="0.2">
      <c r="B7" s="122"/>
      <c r="C7" s="123" t="s">
        <v>1</v>
      </c>
      <c r="D7" s="124" t="s">
        <v>44</v>
      </c>
      <c r="E7" s="124" t="s">
        <v>45</v>
      </c>
      <c r="F7" s="125" t="s">
        <v>4</v>
      </c>
      <c r="G7" s="126" t="s">
        <v>4</v>
      </c>
    </row>
    <row r="8" spans="2:11" ht="15" customHeight="1" x14ac:dyDescent="0.25">
      <c r="B8" s="127" t="s">
        <v>46</v>
      </c>
      <c r="C8" s="128" t="s">
        <v>6</v>
      </c>
      <c r="D8" s="129" t="s">
        <v>6</v>
      </c>
      <c r="E8" s="129" t="s">
        <v>47</v>
      </c>
      <c r="F8" s="130" t="s">
        <v>8</v>
      </c>
      <c r="G8" s="131" t="s">
        <v>8</v>
      </c>
      <c r="H8" s="50"/>
    </row>
    <row r="9" spans="2:11" ht="15" customHeight="1" thickBot="1" x14ac:dyDescent="0.25">
      <c r="B9" s="132"/>
      <c r="C9" s="133" t="s">
        <v>42</v>
      </c>
      <c r="D9" s="134" t="s">
        <v>42</v>
      </c>
      <c r="E9" s="135">
        <v>45657</v>
      </c>
      <c r="F9" s="136" t="s">
        <v>9</v>
      </c>
      <c r="G9" s="137" t="s">
        <v>10</v>
      </c>
      <c r="H9" s="50"/>
    </row>
    <row r="10" spans="2:11" s="53" customFormat="1" ht="14.1" customHeight="1" x14ac:dyDescent="0.25">
      <c r="B10" s="143" t="s">
        <v>48</v>
      </c>
      <c r="C10" s="144">
        <f>SUM(C11:C16)</f>
        <v>244500</v>
      </c>
      <c r="D10" s="145">
        <f>SUM(D11:D16)</f>
        <v>244500</v>
      </c>
      <c r="E10" s="146">
        <f>SUM(E11:E16)</f>
        <v>262759</v>
      </c>
      <c r="F10" s="147">
        <f>E10/C10*100</f>
        <v>107.46789366053169</v>
      </c>
      <c r="G10" s="148">
        <f>E10/D10*100</f>
        <v>107.46789366053169</v>
      </c>
      <c r="H10" s="50"/>
      <c r="I10" s="51"/>
      <c r="J10" s="52"/>
      <c r="K10" s="52"/>
    </row>
    <row r="11" spans="2:11" s="53" customFormat="1" ht="12" customHeight="1" x14ac:dyDescent="0.2">
      <c r="B11" s="54" t="s">
        <v>49</v>
      </c>
      <c r="C11" s="55">
        <v>12000</v>
      </c>
      <c r="D11" s="56">
        <v>12000</v>
      </c>
      <c r="E11" s="55">
        <v>14213</v>
      </c>
      <c r="F11" s="34">
        <f t="shared" ref="F11:F38" si="0">E11/C11*100</f>
        <v>118.44166666666666</v>
      </c>
      <c r="G11" s="35">
        <f t="shared" ref="G11:G36" si="1">E11/D11*100</f>
        <v>118.44166666666666</v>
      </c>
      <c r="H11" s="50"/>
      <c r="I11" s="57"/>
      <c r="J11" s="52"/>
      <c r="K11" s="58"/>
    </row>
    <row r="12" spans="2:11" s="53" customFormat="1" ht="12" customHeight="1" x14ac:dyDescent="0.2">
      <c r="B12" s="59" t="s">
        <v>50</v>
      </c>
      <c r="C12" s="55">
        <v>2500</v>
      </c>
      <c r="D12" s="56">
        <v>2500</v>
      </c>
      <c r="E12" s="55">
        <v>2723</v>
      </c>
      <c r="F12" s="34">
        <f t="shared" si="0"/>
        <v>108.91999999999999</v>
      </c>
      <c r="G12" s="35">
        <f t="shared" si="1"/>
        <v>108.91999999999999</v>
      </c>
      <c r="H12" s="50"/>
      <c r="I12" s="57"/>
      <c r="J12" s="52"/>
      <c r="K12" s="58"/>
    </row>
    <row r="13" spans="2:11" s="53" customFormat="1" ht="12" customHeight="1" x14ac:dyDescent="0.2">
      <c r="B13" s="59" t="s">
        <v>51</v>
      </c>
      <c r="C13" s="55">
        <v>6000</v>
      </c>
      <c r="D13" s="56">
        <v>6000</v>
      </c>
      <c r="E13" s="55">
        <v>9504</v>
      </c>
      <c r="F13" s="34">
        <f t="shared" si="0"/>
        <v>158.4</v>
      </c>
      <c r="G13" s="35">
        <f t="shared" si="1"/>
        <v>158.4</v>
      </c>
      <c r="H13" s="50"/>
      <c r="I13" s="57"/>
      <c r="J13" s="52"/>
      <c r="K13" s="58"/>
    </row>
    <row r="14" spans="2:11" s="53" customFormat="1" ht="12" customHeight="1" x14ac:dyDescent="0.2">
      <c r="B14" s="59" t="s">
        <v>52</v>
      </c>
      <c r="C14" s="55">
        <v>15500</v>
      </c>
      <c r="D14" s="56">
        <v>15500</v>
      </c>
      <c r="E14" s="55">
        <v>16584</v>
      </c>
      <c r="F14" s="34">
        <f t="shared" si="0"/>
        <v>106.99354838709678</v>
      </c>
      <c r="G14" s="35">
        <f t="shared" si="1"/>
        <v>106.99354838709678</v>
      </c>
      <c r="H14" s="50"/>
      <c r="I14" s="57"/>
      <c r="J14" s="52"/>
      <c r="K14" s="58"/>
    </row>
    <row r="15" spans="2:11" s="53" customFormat="1" ht="12" customHeight="1" x14ac:dyDescent="0.2">
      <c r="B15" s="59" t="s">
        <v>53</v>
      </c>
      <c r="C15" s="55">
        <v>1500</v>
      </c>
      <c r="D15" s="56">
        <v>1500</v>
      </c>
      <c r="E15" s="55">
        <v>2528</v>
      </c>
      <c r="F15" s="34">
        <f t="shared" si="0"/>
        <v>168.53333333333333</v>
      </c>
      <c r="G15" s="35">
        <f t="shared" si="1"/>
        <v>168.53333333333333</v>
      </c>
      <c r="H15" s="50"/>
      <c r="I15" s="57"/>
      <c r="J15" s="52"/>
      <c r="K15" s="58"/>
    </row>
    <row r="16" spans="2:11" s="53" customFormat="1" ht="12" customHeight="1" x14ac:dyDescent="0.2">
      <c r="B16" s="59" t="s">
        <v>54</v>
      </c>
      <c r="C16" s="55">
        <v>207000</v>
      </c>
      <c r="D16" s="56">
        <v>207000</v>
      </c>
      <c r="E16" s="55">
        <v>217207</v>
      </c>
      <c r="F16" s="34">
        <f t="shared" si="0"/>
        <v>104.93091787439614</v>
      </c>
      <c r="G16" s="35">
        <f t="shared" si="1"/>
        <v>104.93091787439614</v>
      </c>
      <c r="H16" s="50"/>
      <c r="I16" s="57"/>
      <c r="J16" s="52"/>
      <c r="K16" s="58"/>
    </row>
    <row r="17" spans="2:11" s="53" customFormat="1" ht="14.1" customHeight="1" x14ac:dyDescent="0.25">
      <c r="B17" s="149" t="s">
        <v>55</v>
      </c>
      <c r="C17" s="150">
        <f>SUM(C18:C28)</f>
        <v>44950</v>
      </c>
      <c r="D17" s="151">
        <f>SUM(D18:D28)</f>
        <v>73458.099999999991</v>
      </c>
      <c r="E17" s="150">
        <f>SUM(E18:E28)</f>
        <v>144582</v>
      </c>
      <c r="F17" s="152">
        <f>E17/C17*100</f>
        <v>321.650723025584</v>
      </c>
      <c r="G17" s="153">
        <f>E17/D17*100</f>
        <v>196.82240624247024</v>
      </c>
      <c r="H17" s="105"/>
      <c r="I17" s="47"/>
      <c r="J17" s="52"/>
      <c r="K17" s="58"/>
    </row>
    <row r="18" spans="2:11" s="53" customFormat="1" ht="12" customHeight="1" x14ac:dyDescent="0.2">
      <c r="B18" s="59" t="s">
        <v>56</v>
      </c>
      <c r="C18" s="55">
        <v>200</v>
      </c>
      <c r="D18" s="60">
        <v>200</v>
      </c>
      <c r="E18" s="61">
        <v>863</v>
      </c>
      <c r="F18" s="34">
        <f t="shared" si="0"/>
        <v>431.50000000000006</v>
      </c>
      <c r="G18" s="35">
        <f t="shared" si="1"/>
        <v>431.50000000000006</v>
      </c>
      <c r="H18" s="50"/>
      <c r="I18" s="57"/>
      <c r="J18" s="52"/>
      <c r="K18" s="58"/>
    </row>
    <row r="19" spans="2:11" s="53" customFormat="1" ht="12" customHeight="1" x14ac:dyDescent="0.2">
      <c r="B19" s="59" t="s">
        <v>57</v>
      </c>
      <c r="C19" s="55">
        <v>2800</v>
      </c>
      <c r="D19" s="60">
        <v>20832.7</v>
      </c>
      <c r="E19" s="61">
        <v>20833</v>
      </c>
      <c r="F19" s="34">
        <f t="shared" si="0"/>
        <v>744.03571428571422</v>
      </c>
      <c r="G19" s="62">
        <f t="shared" si="1"/>
        <v>100.00144004377734</v>
      </c>
      <c r="H19" s="50"/>
      <c r="I19" s="57"/>
      <c r="J19" s="52"/>
      <c r="K19" s="58"/>
    </row>
    <row r="20" spans="2:11" s="53" customFormat="1" ht="12" customHeight="1" x14ac:dyDescent="0.2">
      <c r="B20" s="59" t="s">
        <v>58</v>
      </c>
      <c r="C20" s="55">
        <v>250</v>
      </c>
      <c r="D20" s="60">
        <v>250</v>
      </c>
      <c r="E20" s="61">
        <v>1534</v>
      </c>
      <c r="F20" s="34">
        <f t="shared" si="0"/>
        <v>613.6</v>
      </c>
      <c r="G20" s="62">
        <f t="shared" si="1"/>
        <v>613.6</v>
      </c>
      <c r="H20" s="50"/>
      <c r="I20" s="57"/>
      <c r="J20" s="52"/>
      <c r="K20" s="58"/>
    </row>
    <row r="21" spans="2:11" s="53" customFormat="1" ht="12" customHeight="1" x14ac:dyDescent="0.2">
      <c r="B21" s="59" t="s">
        <v>59</v>
      </c>
      <c r="C21" s="55">
        <v>6000</v>
      </c>
      <c r="D21" s="60">
        <v>7500</v>
      </c>
      <c r="E21" s="61">
        <v>7740</v>
      </c>
      <c r="F21" s="34">
        <f t="shared" si="0"/>
        <v>129</v>
      </c>
      <c r="G21" s="62">
        <f t="shared" si="1"/>
        <v>103.2</v>
      </c>
      <c r="H21" s="50"/>
      <c r="I21" s="63"/>
      <c r="J21" s="52"/>
      <c r="K21" s="58"/>
    </row>
    <row r="22" spans="2:11" s="53" customFormat="1" ht="12" customHeight="1" x14ac:dyDescent="0.2">
      <c r="B22" s="59" t="s">
        <v>60</v>
      </c>
      <c r="C22" s="64">
        <v>35000</v>
      </c>
      <c r="D22" s="60">
        <v>35250</v>
      </c>
      <c r="E22" s="61">
        <v>44041</v>
      </c>
      <c r="F22" s="65">
        <f>E22/C22*100</f>
        <v>125.83142857142857</v>
      </c>
      <c r="G22" s="62">
        <f>E22/D22*100</f>
        <v>124.93900709219858</v>
      </c>
      <c r="H22" s="50"/>
      <c r="I22" s="66"/>
      <c r="J22" s="52"/>
      <c r="K22" s="58"/>
    </row>
    <row r="23" spans="2:11" s="53" customFormat="1" ht="12" customHeight="1" x14ac:dyDescent="0.2">
      <c r="B23" s="59" t="s">
        <v>61</v>
      </c>
      <c r="C23" s="64">
        <v>700</v>
      </c>
      <c r="D23" s="60">
        <v>700</v>
      </c>
      <c r="E23" s="61">
        <v>1253</v>
      </c>
      <c r="F23" s="65">
        <f>E23/C23*100</f>
        <v>179</v>
      </c>
      <c r="G23" s="62">
        <f t="shared" si="1"/>
        <v>179</v>
      </c>
      <c r="H23" s="50"/>
      <c r="I23" s="66"/>
      <c r="J23" s="52"/>
      <c r="K23" s="58"/>
    </row>
    <row r="24" spans="2:11" s="53" customFormat="1" ht="12" customHeight="1" x14ac:dyDescent="0.2">
      <c r="B24" s="59" t="s">
        <v>62</v>
      </c>
      <c r="C24" s="64">
        <v>0</v>
      </c>
      <c r="D24" s="60">
        <v>6511.5</v>
      </c>
      <c r="E24" s="61">
        <v>59790</v>
      </c>
      <c r="F24" s="65" t="s">
        <v>24</v>
      </c>
      <c r="G24" s="62">
        <f t="shared" si="1"/>
        <v>918.2216079244414</v>
      </c>
      <c r="H24" s="50"/>
      <c r="I24" s="63"/>
      <c r="J24" s="52"/>
      <c r="K24" s="58"/>
    </row>
    <row r="25" spans="2:11" s="53" customFormat="1" ht="12" customHeight="1" x14ac:dyDescent="0.2">
      <c r="B25" s="59" t="s">
        <v>63</v>
      </c>
      <c r="C25" s="64">
        <v>0</v>
      </c>
      <c r="D25" s="60">
        <v>2127.9</v>
      </c>
      <c r="E25" s="61">
        <v>4392</v>
      </c>
      <c r="F25" s="65" t="s">
        <v>24</v>
      </c>
      <c r="G25" s="62">
        <f t="shared" si="1"/>
        <v>206.40067672353024</v>
      </c>
      <c r="H25" s="50"/>
      <c r="I25" s="63"/>
      <c r="J25" s="52"/>
      <c r="K25" s="58"/>
    </row>
    <row r="26" spans="2:11" s="53" customFormat="1" ht="12" customHeight="1" x14ac:dyDescent="0.2">
      <c r="B26" s="59" t="s">
        <v>76</v>
      </c>
      <c r="C26" s="55">
        <v>0</v>
      </c>
      <c r="D26" s="60">
        <v>0</v>
      </c>
      <c r="E26" s="61">
        <v>4046</v>
      </c>
      <c r="F26" s="34" t="s">
        <v>24</v>
      </c>
      <c r="G26" s="62" t="s">
        <v>24</v>
      </c>
      <c r="H26" s="50"/>
      <c r="I26" s="199"/>
      <c r="J26" s="52"/>
      <c r="K26" s="58"/>
    </row>
    <row r="27" spans="2:11" s="53" customFormat="1" ht="12" customHeight="1" x14ac:dyDescent="0.2">
      <c r="B27" s="59" t="s">
        <v>77</v>
      </c>
      <c r="C27" s="68">
        <v>0</v>
      </c>
      <c r="D27" s="200">
        <v>6</v>
      </c>
      <c r="E27" s="61">
        <v>10</v>
      </c>
      <c r="F27" s="65" t="s">
        <v>24</v>
      </c>
      <c r="G27" s="62">
        <f t="shared" ref="G27:G28" si="2">E27/D27*100</f>
        <v>166.66666666666669</v>
      </c>
      <c r="H27" s="50"/>
      <c r="I27" s="199"/>
      <c r="J27" s="52"/>
      <c r="K27" s="58"/>
    </row>
    <row r="28" spans="2:11" s="53" customFormat="1" ht="12" customHeight="1" x14ac:dyDescent="0.2">
      <c r="B28" s="59" t="s">
        <v>81</v>
      </c>
      <c r="C28" s="68">
        <v>0</v>
      </c>
      <c r="D28" s="200">
        <v>80</v>
      </c>
      <c r="E28" s="61">
        <v>80</v>
      </c>
      <c r="F28" s="65" t="s">
        <v>24</v>
      </c>
      <c r="G28" s="62">
        <f t="shared" si="2"/>
        <v>100</v>
      </c>
      <c r="H28" s="50"/>
      <c r="I28" s="199"/>
      <c r="J28" s="52"/>
      <c r="K28" s="58"/>
    </row>
    <row r="29" spans="2:11" s="53" customFormat="1" ht="14.1" customHeight="1" x14ac:dyDescent="0.25">
      <c r="B29" s="154" t="s">
        <v>64</v>
      </c>
      <c r="C29" s="150">
        <f>SUM(C30)</f>
        <v>0</v>
      </c>
      <c r="D29" s="155">
        <f>D30</f>
        <v>17992</v>
      </c>
      <c r="E29" s="150">
        <f>SUM(E30)</f>
        <v>205389</v>
      </c>
      <c r="F29" s="152" t="s">
        <v>24</v>
      </c>
      <c r="G29" s="153">
        <f>E29/D29*100</f>
        <v>1141.557358826145</v>
      </c>
      <c r="H29" s="50"/>
      <c r="I29" s="67"/>
      <c r="J29" s="52"/>
      <c r="K29" s="58"/>
    </row>
    <row r="30" spans="2:11" s="53" customFormat="1" ht="12" customHeight="1" x14ac:dyDescent="0.2">
      <c r="B30" s="59" t="s">
        <v>82</v>
      </c>
      <c r="C30" s="68">
        <v>0</v>
      </c>
      <c r="D30" s="60">
        <v>17992</v>
      </c>
      <c r="E30" s="61">
        <v>205389</v>
      </c>
      <c r="F30" s="34" t="s">
        <v>24</v>
      </c>
      <c r="G30" s="62">
        <f>E30/D30*100</f>
        <v>1141.557358826145</v>
      </c>
      <c r="H30" s="105"/>
      <c r="I30" s="46"/>
      <c r="J30" s="69"/>
      <c r="K30" s="58"/>
    </row>
    <row r="31" spans="2:11" ht="14.1" hidden="1" customHeight="1" x14ac:dyDescent="0.2">
      <c r="B31" s="70"/>
      <c r="C31" s="68"/>
      <c r="D31" s="56"/>
      <c r="E31" s="68"/>
      <c r="F31" s="34"/>
      <c r="G31" s="35"/>
      <c r="H31" s="50"/>
      <c r="I31" s="46"/>
      <c r="J31" s="71"/>
      <c r="K31" s="58"/>
    </row>
    <row r="32" spans="2:11" s="53" customFormat="1" ht="14.1" customHeight="1" x14ac:dyDescent="0.25">
      <c r="B32" s="154" t="s">
        <v>65</v>
      </c>
      <c r="C32" s="156">
        <f>SUM(C34:C44)</f>
        <v>867859.8</v>
      </c>
      <c r="D32" s="156">
        <f>SUM(D34:D44)</f>
        <v>1108812.4000000001</v>
      </c>
      <c r="E32" s="157">
        <f>SUM(E34:E44)</f>
        <v>895855</v>
      </c>
      <c r="F32" s="152">
        <f t="shared" si="0"/>
        <v>103.22577448569457</v>
      </c>
      <c r="G32" s="153">
        <f>E32/D32*100</f>
        <v>80.794100065980487</v>
      </c>
      <c r="H32" s="50"/>
      <c r="I32" s="69"/>
      <c r="J32" s="69"/>
      <c r="K32" s="58"/>
    </row>
    <row r="33" spans="1:14" s="53" customFormat="1" ht="12" customHeight="1" x14ac:dyDescent="0.2">
      <c r="B33" s="72" t="s">
        <v>66</v>
      </c>
      <c r="C33" s="66"/>
      <c r="D33" s="73"/>
      <c r="E33" s="66"/>
      <c r="F33" s="74"/>
      <c r="G33" s="75"/>
      <c r="H33" s="50"/>
      <c r="I33" s="69"/>
      <c r="J33" s="69"/>
      <c r="K33" s="58"/>
    </row>
    <row r="34" spans="1:14" s="53" customFormat="1" ht="12" customHeight="1" x14ac:dyDescent="0.2">
      <c r="B34" s="76" t="s">
        <v>67</v>
      </c>
      <c r="C34" s="77">
        <v>94665.8</v>
      </c>
      <c r="D34" s="56">
        <v>94665.8</v>
      </c>
      <c r="E34" s="78">
        <v>94666</v>
      </c>
      <c r="F34" s="79">
        <f>E34/C34*100</f>
        <v>100.00021126953979</v>
      </c>
      <c r="G34" s="80">
        <f>E34/D34*100</f>
        <v>100.00021126953979</v>
      </c>
      <c r="H34" s="50"/>
      <c r="I34" s="69"/>
      <c r="J34" s="81"/>
      <c r="K34" s="58"/>
      <c r="L34" s="69"/>
      <c r="M34" s="58"/>
    </row>
    <row r="35" spans="1:14" s="53" customFormat="1" ht="12" customHeight="1" x14ac:dyDescent="0.2">
      <c r="B35" s="82" t="s">
        <v>68</v>
      </c>
      <c r="C35" s="83"/>
      <c r="D35" s="84"/>
      <c r="E35" s="66"/>
      <c r="F35" s="74"/>
      <c r="G35" s="75"/>
      <c r="H35" s="50"/>
      <c r="I35" s="69"/>
      <c r="J35" s="81"/>
      <c r="K35" s="58"/>
      <c r="L35" s="69"/>
      <c r="M35" s="58"/>
      <c r="N35" s="48"/>
    </row>
    <row r="36" spans="1:14" s="53" customFormat="1" ht="12" customHeight="1" x14ac:dyDescent="0.2">
      <c r="B36" s="76" t="s">
        <v>69</v>
      </c>
      <c r="C36" s="83">
        <v>475320</v>
      </c>
      <c r="D36" s="56">
        <v>475320</v>
      </c>
      <c r="E36" s="78">
        <v>475320</v>
      </c>
      <c r="F36" s="85">
        <f t="shared" si="0"/>
        <v>100</v>
      </c>
      <c r="G36" s="86">
        <f t="shared" si="1"/>
        <v>100</v>
      </c>
      <c r="H36" s="50"/>
      <c r="I36" s="66"/>
      <c r="J36" s="81"/>
      <c r="K36" s="58"/>
      <c r="L36" s="69"/>
      <c r="M36" s="58"/>
      <c r="N36" s="48"/>
    </row>
    <row r="37" spans="1:14" s="53" customFormat="1" ht="12" customHeight="1" x14ac:dyDescent="0.2">
      <c r="B37" s="87" t="s">
        <v>68</v>
      </c>
      <c r="C37" s="88"/>
      <c r="D37" s="84"/>
      <c r="E37" s="89"/>
      <c r="F37" s="90"/>
      <c r="G37" s="75"/>
      <c r="H37" s="50"/>
      <c r="I37" s="66"/>
      <c r="J37" s="81"/>
      <c r="K37" s="58"/>
      <c r="L37" s="69"/>
      <c r="M37" s="58"/>
      <c r="N37" s="48"/>
    </row>
    <row r="38" spans="1:14" s="53" customFormat="1" ht="12" customHeight="1" x14ac:dyDescent="0.2">
      <c r="B38" s="91" t="s">
        <v>70</v>
      </c>
      <c r="C38" s="61">
        <v>80000</v>
      </c>
      <c r="D38" s="56">
        <v>80000</v>
      </c>
      <c r="E38" s="78">
        <v>80000</v>
      </c>
      <c r="F38" s="79">
        <f t="shared" si="0"/>
        <v>100</v>
      </c>
      <c r="G38" s="80">
        <f t="shared" ref="G38:G44" si="3">E38/D38*100</f>
        <v>100</v>
      </c>
      <c r="H38" s="50"/>
      <c r="I38" s="81"/>
      <c r="J38" s="52"/>
      <c r="K38" s="58"/>
      <c r="L38" s="69"/>
      <c r="N38" s="48"/>
    </row>
    <row r="39" spans="1:14" s="53" customFormat="1" ht="12" hidden="1" customHeight="1" x14ac:dyDescent="0.2">
      <c r="B39" s="92" t="s">
        <v>71</v>
      </c>
      <c r="C39" s="83"/>
      <c r="D39" s="84"/>
      <c r="E39" s="201"/>
      <c r="F39" s="93"/>
      <c r="G39" s="86"/>
      <c r="H39" s="50"/>
      <c r="I39" s="81"/>
      <c r="J39" s="52"/>
      <c r="K39" s="52"/>
      <c r="L39" s="69"/>
      <c r="N39" s="48"/>
    </row>
    <row r="40" spans="1:14" s="53" customFormat="1" ht="12" hidden="1" customHeight="1" x14ac:dyDescent="0.2">
      <c r="B40" s="94" t="s">
        <v>72</v>
      </c>
      <c r="C40" s="61"/>
      <c r="D40" s="84"/>
      <c r="E40" s="201"/>
      <c r="F40" s="95" t="s">
        <v>24</v>
      </c>
      <c r="G40" s="80" t="s">
        <v>24</v>
      </c>
      <c r="H40" s="50"/>
      <c r="I40" s="81"/>
      <c r="J40" s="52"/>
      <c r="K40" s="52"/>
      <c r="L40" s="69"/>
      <c r="N40" s="48"/>
    </row>
    <row r="41" spans="1:14" s="53" customFormat="1" ht="12" hidden="1" customHeight="1" x14ac:dyDescent="0.2">
      <c r="B41" s="92" t="s">
        <v>71</v>
      </c>
      <c r="C41" s="83"/>
      <c r="D41" s="84"/>
      <c r="E41" s="201"/>
      <c r="F41" s="93"/>
      <c r="G41" s="86"/>
      <c r="H41" s="50"/>
      <c r="I41" s="81"/>
      <c r="J41" s="52"/>
      <c r="K41" s="52"/>
      <c r="L41" s="69"/>
      <c r="N41" s="48"/>
    </row>
    <row r="42" spans="1:14" s="53" customFormat="1" ht="12" customHeight="1" x14ac:dyDescent="0.2">
      <c r="B42" s="96" t="s">
        <v>71</v>
      </c>
      <c r="C42" s="61">
        <v>0</v>
      </c>
      <c r="D42" s="56">
        <v>149914.9</v>
      </c>
      <c r="E42" s="78">
        <v>149842</v>
      </c>
      <c r="F42" s="95" t="s">
        <v>24</v>
      </c>
      <c r="G42" s="80">
        <f t="shared" si="3"/>
        <v>99.951372411948384</v>
      </c>
      <c r="H42" s="50"/>
      <c r="I42" s="81"/>
      <c r="J42" s="52"/>
      <c r="K42" s="52"/>
      <c r="L42" s="69"/>
      <c r="N42" s="48"/>
    </row>
    <row r="43" spans="1:14" s="53" customFormat="1" ht="12" customHeight="1" x14ac:dyDescent="0.2">
      <c r="B43" s="59" t="s">
        <v>73</v>
      </c>
      <c r="C43" s="61">
        <v>217874</v>
      </c>
      <c r="D43" s="97">
        <v>217874</v>
      </c>
      <c r="E43" s="78">
        <v>5000</v>
      </c>
      <c r="F43" s="65">
        <f t="shared" ref="F43" si="4">E43/C43*100</f>
        <v>2.2949043942829341</v>
      </c>
      <c r="G43" s="62">
        <f t="shared" si="3"/>
        <v>2.2949043942829341</v>
      </c>
      <c r="H43" s="50"/>
      <c r="I43" s="52"/>
      <c r="J43" s="52"/>
      <c r="K43" s="52"/>
      <c r="L43" s="69"/>
      <c r="N43" s="48"/>
    </row>
    <row r="44" spans="1:14" s="53" customFormat="1" ht="12" customHeight="1" thickBot="1" x14ac:dyDescent="0.25">
      <c r="B44" s="59" t="s">
        <v>74</v>
      </c>
      <c r="C44" s="98">
        <v>0</v>
      </c>
      <c r="D44" s="99">
        <v>91037.7</v>
      </c>
      <c r="E44" s="98">
        <v>91027</v>
      </c>
      <c r="F44" s="79" t="s">
        <v>24</v>
      </c>
      <c r="G44" s="80">
        <f t="shared" si="3"/>
        <v>99.988246627496082</v>
      </c>
      <c r="H44" s="50"/>
      <c r="I44" s="52"/>
      <c r="J44" s="52"/>
      <c r="K44" s="52"/>
      <c r="L44" s="69"/>
      <c r="N44" s="48"/>
    </row>
    <row r="45" spans="1:14" s="53" customFormat="1" ht="26.25" customHeight="1" thickBot="1" x14ac:dyDescent="0.3">
      <c r="B45" s="138" t="s">
        <v>75</v>
      </c>
      <c r="C45" s="139">
        <f>C10+C17+C32</f>
        <v>1157309.8</v>
      </c>
      <c r="D45" s="139">
        <f>D10+D17+D32+D29</f>
        <v>1444762.5</v>
      </c>
      <c r="E45" s="140">
        <f>E10+E17+E32+E29</f>
        <v>1508585</v>
      </c>
      <c r="F45" s="141">
        <f>E45/C45*100</f>
        <v>130.35273701129981</v>
      </c>
      <c r="G45" s="142">
        <f>E45/D45*100</f>
        <v>104.41750806793505</v>
      </c>
      <c r="H45" s="50"/>
      <c r="I45" s="67"/>
      <c r="J45" s="52"/>
      <c r="K45" s="52"/>
      <c r="L45" s="69"/>
      <c r="N45" s="48"/>
    </row>
    <row r="46" spans="1:14" x14ac:dyDescent="0.2">
      <c r="C46" s="100"/>
      <c r="E46" s="48"/>
      <c r="F46" s="101"/>
      <c r="G46" s="101"/>
      <c r="H46" s="50"/>
      <c r="J46" s="71"/>
      <c r="K46" s="71"/>
      <c r="L46" s="69"/>
    </row>
    <row r="47" spans="1:14" x14ac:dyDescent="0.2">
      <c r="C47" s="102"/>
      <c r="D47" s="102"/>
      <c r="E47" s="48"/>
      <c r="F47" s="101"/>
      <c r="G47" s="101"/>
      <c r="L47" s="69"/>
    </row>
    <row r="48" spans="1:14" x14ac:dyDescent="0.2">
      <c r="A48" s="63"/>
      <c r="D48" s="66"/>
      <c r="E48" s="66"/>
      <c r="F48" s="103"/>
      <c r="G48" s="103"/>
      <c r="L48" s="69"/>
    </row>
    <row r="49" spans="2:11" x14ac:dyDescent="0.2">
      <c r="B49" s="104"/>
      <c r="C49" s="103"/>
      <c r="D49" s="105"/>
      <c r="E49" s="47"/>
      <c r="F49" s="47"/>
      <c r="G49" s="47"/>
      <c r="H49" s="69"/>
      <c r="I49" s="48"/>
      <c r="J49" s="48"/>
      <c r="K49" s="48"/>
    </row>
    <row r="50" spans="2:11" x14ac:dyDescent="0.2">
      <c r="C50" s="103"/>
      <c r="D50" s="100"/>
      <c r="E50" s="47"/>
      <c r="F50" s="47"/>
      <c r="G50" s="47"/>
      <c r="H50" s="69"/>
      <c r="I50" s="48"/>
      <c r="J50" s="48"/>
      <c r="K50" s="48"/>
    </row>
    <row r="51" spans="2:11" x14ac:dyDescent="0.2">
      <c r="C51" s="106"/>
      <c r="E51" s="47"/>
      <c r="F51" s="47"/>
      <c r="G51" s="47"/>
      <c r="H51" s="69"/>
      <c r="I51" s="48"/>
      <c r="J51" s="48"/>
      <c r="K51" s="48"/>
    </row>
    <row r="52" spans="2:11" ht="15.75" x14ac:dyDescent="0.25">
      <c r="C52" s="107"/>
      <c r="E52" s="47"/>
      <c r="F52" s="47"/>
      <c r="G52" s="47"/>
      <c r="I52" s="48"/>
      <c r="J52" s="48"/>
      <c r="K52" s="48"/>
    </row>
    <row r="53" spans="2:11" x14ac:dyDescent="0.2">
      <c r="B53" s="104"/>
      <c r="E53" s="47"/>
      <c r="F53" s="47"/>
      <c r="G53" s="47"/>
      <c r="I53" s="48"/>
      <c r="J53" s="48"/>
      <c r="K53" s="48"/>
    </row>
    <row r="54" spans="2:11" x14ac:dyDescent="0.2">
      <c r="C54" s="103"/>
      <c r="E54" s="47"/>
      <c r="F54" s="47"/>
      <c r="G54" s="47"/>
      <c r="I54" s="48"/>
      <c r="J54" s="48"/>
      <c r="K54" s="48"/>
    </row>
    <row r="55" spans="2:11" x14ac:dyDescent="0.2">
      <c r="C55" s="103"/>
      <c r="E55" s="47"/>
      <c r="F55" s="47"/>
      <c r="G55" s="47"/>
      <c r="I55" s="48"/>
      <c r="J55" s="48"/>
      <c r="K55" s="48"/>
    </row>
    <row r="56" spans="2:11" x14ac:dyDescent="0.2">
      <c r="B56" s="104"/>
      <c r="C56" s="106"/>
      <c r="E56" s="47"/>
      <c r="F56" s="47"/>
      <c r="G56" s="47"/>
      <c r="I56" s="48"/>
      <c r="J56" s="48"/>
      <c r="K56" s="48"/>
    </row>
    <row r="57" spans="2:11" ht="15.75" x14ac:dyDescent="0.25">
      <c r="C57" s="107"/>
      <c r="E57" s="47"/>
      <c r="F57" s="47"/>
      <c r="G57" s="47"/>
      <c r="I57" s="48"/>
      <c r="J57" s="48"/>
      <c r="K57" s="48"/>
    </row>
    <row r="58" spans="2:11" x14ac:dyDescent="0.2">
      <c r="D58" s="105"/>
      <c r="E58" s="105"/>
      <c r="F58" s="105"/>
      <c r="G58" s="103"/>
    </row>
    <row r="59" spans="2:11" x14ac:dyDescent="0.2">
      <c r="D59" s="105"/>
      <c r="E59" s="105"/>
      <c r="F59" s="105"/>
      <c r="G59" s="103"/>
    </row>
    <row r="60" spans="2:11" x14ac:dyDescent="0.2">
      <c r="E60" s="48"/>
    </row>
    <row r="61" spans="2:11" x14ac:dyDescent="0.2">
      <c r="E61" s="48"/>
    </row>
    <row r="62" spans="2:11" x14ac:dyDescent="0.2">
      <c r="E62" s="48"/>
    </row>
    <row r="63" spans="2:11" x14ac:dyDescent="0.2">
      <c r="E63" s="48"/>
    </row>
    <row r="64" spans="2:11" x14ac:dyDescent="0.2">
      <c r="E64" s="48"/>
    </row>
    <row r="65" spans="5:5" x14ac:dyDescent="0.2">
      <c r="E65" s="48"/>
    </row>
    <row r="66" spans="5:5" x14ac:dyDescent="0.2">
      <c r="E66" s="48"/>
    </row>
    <row r="67" spans="5:5" x14ac:dyDescent="0.2">
      <c r="E67" s="48"/>
    </row>
    <row r="68" spans="5:5" x14ac:dyDescent="0.2">
      <c r="E68" s="48"/>
    </row>
    <row r="69" spans="5:5" x14ac:dyDescent="0.2">
      <c r="E69" s="48"/>
    </row>
    <row r="70" spans="5:5" x14ac:dyDescent="0.2">
      <c r="E70" s="48"/>
    </row>
    <row r="71" spans="5:5" x14ac:dyDescent="0.2">
      <c r="E71" s="48"/>
    </row>
    <row r="72" spans="5:5" x14ac:dyDescent="0.2">
      <c r="E72" s="48"/>
    </row>
    <row r="73" spans="5:5" x14ac:dyDescent="0.2">
      <c r="E73" s="48"/>
    </row>
    <row r="74" spans="5:5" x14ac:dyDescent="0.2">
      <c r="E74" s="48"/>
    </row>
    <row r="75" spans="5:5" x14ac:dyDescent="0.2">
      <c r="E75" s="48"/>
    </row>
    <row r="76" spans="5:5" x14ac:dyDescent="0.2">
      <c r="E76" s="48"/>
    </row>
    <row r="77" spans="5:5" x14ac:dyDescent="0.2">
      <c r="E77" s="48"/>
    </row>
    <row r="78" spans="5:5" x14ac:dyDescent="0.2">
      <c r="E78" s="48"/>
    </row>
    <row r="79" spans="5:5" x14ac:dyDescent="0.2">
      <c r="E79" s="48"/>
    </row>
    <row r="80" spans="5:5" x14ac:dyDescent="0.2">
      <c r="E80" s="48"/>
    </row>
    <row r="81" spans="5:5" x14ac:dyDescent="0.2">
      <c r="E81" s="48"/>
    </row>
    <row r="82" spans="5:5" x14ac:dyDescent="0.2">
      <c r="E82" s="48"/>
    </row>
    <row r="83" spans="5:5" x14ac:dyDescent="0.2">
      <c r="E83" s="48"/>
    </row>
    <row r="84" spans="5:5" x14ac:dyDescent="0.2">
      <c r="E84" s="48"/>
    </row>
    <row r="85" spans="5:5" x14ac:dyDescent="0.2">
      <c r="E85" s="48"/>
    </row>
    <row r="86" spans="5:5" x14ac:dyDescent="0.2">
      <c r="E86" s="48"/>
    </row>
    <row r="87" spans="5:5" x14ac:dyDescent="0.2">
      <c r="E87" s="48"/>
    </row>
  </sheetData>
  <mergeCells count="2">
    <mergeCell ref="B4:F4"/>
    <mergeCell ref="B5:F5"/>
  </mergeCells>
  <pageMargins left="0.43307086614173229" right="0.23622047244094491" top="0.74803149606299213" bottom="0.74803149606299213" header="0.31496062992125984" footer="0.31496062992125984"/>
  <pageSetup paperSize="9" scale="95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D40B-E16A-451F-9401-194C37A83A71}">
  <dimension ref="B1:K60"/>
  <sheetViews>
    <sheetView zoomScale="115" zoomScaleNormal="115" workbookViewId="0">
      <selection activeCell="H48" sqref="H48"/>
    </sheetView>
  </sheetViews>
  <sheetFormatPr defaultColWidth="9.140625" defaultRowHeight="12.75" x14ac:dyDescent="0.2"/>
  <cols>
    <col min="1" max="1" width="1.5703125" style="1" customWidth="1"/>
    <col min="2" max="2" width="9.140625" style="1"/>
    <col min="3" max="3" width="56.5703125" style="1" customWidth="1"/>
    <col min="4" max="6" width="14.7109375" style="1" customWidth="1"/>
    <col min="7" max="8" width="12.7109375" style="1" customWidth="1"/>
    <col min="9" max="9" width="11.7109375" style="1" bestFit="1" customWidth="1"/>
    <col min="10" max="11" width="10.140625" style="1" bestFit="1" customWidth="1"/>
    <col min="12" max="12" width="9.85546875" style="1" customWidth="1"/>
    <col min="13" max="16384" width="9.140625" style="1"/>
  </cols>
  <sheetData>
    <row r="1" spans="2:11" ht="15" customHeight="1" thickBot="1" x14ac:dyDescent="0.25">
      <c r="D1" s="2"/>
      <c r="E1" s="2"/>
      <c r="F1" s="3"/>
      <c r="H1" s="3" t="s">
        <v>0</v>
      </c>
      <c r="I1" s="4"/>
      <c r="J1" s="4"/>
    </row>
    <row r="2" spans="2:11" ht="14.1" customHeight="1" x14ac:dyDescent="0.2">
      <c r="B2" s="158"/>
      <c r="C2" s="159"/>
      <c r="D2" s="160" t="s">
        <v>1</v>
      </c>
      <c r="E2" s="161" t="s">
        <v>2</v>
      </c>
      <c r="F2" s="161" t="s">
        <v>3</v>
      </c>
      <c r="G2" s="162" t="s">
        <v>4</v>
      </c>
      <c r="H2" s="163" t="s">
        <v>4</v>
      </c>
      <c r="I2" s="5"/>
      <c r="J2" s="5"/>
      <c r="K2" s="5"/>
    </row>
    <row r="3" spans="2:11" ht="14.1" customHeight="1" x14ac:dyDescent="0.3">
      <c r="B3" s="164" t="s">
        <v>5</v>
      </c>
      <c r="C3" s="165"/>
      <c r="D3" s="166" t="s">
        <v>6</v>
      </c>
      <c r="E3" s="167" t="s">
        <v>7</v>
      </c>
      <c r="F3" s="168">
        <v>45657</v>
      </c>
      <c r="G3" s="169" t="s">
        <v>8</v>
      </c>
      <c r="H3" s="170" t="s">
        <v>8</v>
      </c>
      <c r="I3" s="5"/>
      <c r="J3" s="5"/>
      <c r="K3" s="5"/>
    </row>
    <row r="4" spans="2:11" ht="13.5" customHeight="1" thickBot="1" x14ac:dyDescent="0.3">
      <c r="B4" s="171"/>
      <c r="C4" s="172"/>
      <c r="D4" s="173" t="s">
        <v>42</v>
      </c>
      <c r="E4" s="174" t="s">
        <v>42</v>
      </c>
      <c r="F4" s="174" t="str">
        <f>'[1]Příjmy k 30.11.2020'!E8</f>
        <v>plnění</v>
      </c>
      <c r="G4" s="175" t="s">
        <v>9</v>
      </c>
      <c r="H4" s="176" t="s">
        <v>10</v>
      </c>
      <c r="I4" s="5"/>
      <c r="J4" s="5"/>
      <c r="K4" s="5"/>
    </row>
    <row r="5" spans="2:11" ht="12" customHeight="1" x14ac:dyDescent="0.2">
      <c r="B5" s="6" t="s">
        <v>11</v>
      </c>
      <c r="C5" s="7"/>
      <c r="D5" s="8"/>
      <c r="E5" s="9"/>
      <c r="F5" s="10"/>
      <c r="G5" s="11"/>
      <c r="H5" s="12"/>
      <c r="I5" s="5"/>
      <c r="J5" s="5"/>
      <c r="K5" s="5"/>
    </row>
    <row r="6" spans="2:11" s="20" customFormat="1" ht="12" customHeight="1" x14ac:dyDescent="0.2">
      <c r="B6" s="13" t="s">
        <v>12</v>
      </c>
      <c r="C6" s="14" t="s">
        <v>13</v>
      </c>
      <c r="D6" s="15">
        <f>D7+D8</f>
        <v>32484</v>
      </c>
      <c r="E6" s="16">
        <f>E7+E8</f>
        <v>164671.1</v>
      </c>
      <c r="F6" s="17">
        <f>F7+F8</f>
        <v>22410</v>
      </c>
      <c r="G6" s="18">
        <f>F6/D6*100</f>
        <v>68.987809383080901</v>
      </c>
      <c r="H6" s="19">
        <f>F6/E6*100</f>
        <v>13.608945346208291</v>
      </c>
      <c r="I6" s="5"/>
      <c r="J6" s="5"/>
      <c r="K6" s="5"/>
    </row>
    <row r="7" spans="2:11" s="20" customFormat="1" ht="12" customHeight="1" x14ac:dyDescent="0.2">
      <c r="B7" s="111"/>
      <c r="C7" s="112" t="s">
        <v>14</v>
      </c>
      <c r="D7" s="113">
        <v>19359</v>
      </c>
      <c r="E7" s="114">
        <v>14218.1</v>
      </c>
      <c r="F7" s="115">
        <v>9763</v>
      </c>
      <c r="G7" s="116">
        <f t="shared" ref="G7:G38" si="0">F7/D7*100</f>
        <v>50.431323932021279</v>
      </c>
      <c r="H7" s="117">
        <f t="shared" ref="H7:H38" si="1">F7/E7*100</f>
        <v>68.665996159824445</v>
      </c>
      <c r="I7" s="5"/>
      <c r="J7" s="5"/>
      <c r="K7" s="5"/>
    </row>
    <row r="8" spans="2:11" s="20" customFormat="1" ht="12" customHeight="1" x14ac:dyDescent="0.2">
      <c r="B8" s="182"/>
      <c r="C8" s="183" t="s">
        <v>15</v>
      </c>
      <c r="D8" s="184">
        <v>13125</v>
      </c>
      <c r="E8" s="185">
        <v>150453</v>
      </c>
      <c r="F8" s="186">
        <v>12647</v>
      </c>
      <c r="G8" s="187">
        <f t="shared" si="0"/>
        <v>96.358095238095245</v>
      </c>
      <c r="H8" s="188">
        <f t="shared" si="1"/>
        <v>8.4059473722690807</v>
      </c>
      <c r="I8" s="5"/>
      <c r="J8" s="5"/>
      <c r="K8" s="5"/>
    </row>
    <row r="9" spans="2:11" s="20" customFormat="1" ht="12" customHeight="1" x14ac:dyDescent="0.2">
      <c r="B9" s="13" t="s">
        <v>16</v>
      </c>
      <c r="C9" s="14" t="s">
        <v>17</v>
      </c>
      <c r="D9" s="15">
        <f>D10+D11</f>
        <v>135301</v>
      </c>
      <c r="E9" s="16">
        <f>E10+E11</f>
        <v>139553.29999999999</v>
      </c>
      <c r="F9" s="17">
        <f>F10+F11</f>
        <v>105024</v>
      </c>
      <c r="G9" s="18">
        <f t="shared" si="0"/>
        <v>77.622486160486616</v>
      </c>
      <c r="H9" s="19">
        <f t="shared" si="1"/>
        <v>75.257267295004866</v>
      </c>
      <c r="I9" s="5"/>
      <c r="J9" s="5"/>
      <c r="K9" s="5"/>
    </row>
    <row r="10" spans="2:11" s="20" customFormat="1" ht="12" customHeight="1" x14ac:dyDescent="0.2">
      <c r="B10" s="111"/>
      <c r="C10" s="112" t="s">
        <v>14</v>
      </c>
      <c r="D10" s="113">
        <v>133356</v>
      </c>
      <c r="E10" s="114">
        <v>120176</v>
      </c>
      <c r="F10" s="115">
        <v>102621</v>
      </c>
      <c r="G10" s="116">
        <f t="shared" si="0"/>
        <v>76.952668046432109</v>
      </c>
      <c r="H10" s="117">
        <f t="shared" si="1"/>
        <v>85.392258021568367</v>
      </c>
      <c r="I10" s="21"/>
      <c r="J10" s="5"/>
      <c r="K10" s="5"/>
    </row>
    <row r="11" spans="2:11" s="20" customFormat="1" ht="12" customHeight="1" x14ac:dyDescent="0.2">
      <c r="B11" s="182"/>
      <c r="C11" s="183" t="s">
        <v>15</v>
      </c>
      <c r="D11" s="184">
        <v>1945</v>
      </c>
      <c r="E11" s="185">
        <v>19377.3</v>
      </c>
      <c r="F11" s="186">
        <v>2403</v>
      </c>
      <c r="G11" s="187">
        <f t="shared" si="0"/>
        <v>123.54755784061697</v>
      </c>
      <c r="H11" s="188">
        <f t="shared" si="1"/>
        <v>12.401108513570003</v>
      </c>
      <c r="I11" s="5"/>
      <c r="J11" s="5"/>
      <c r="K11" s="5"/>
    </row>
    <row r="12" spans="2:11" s="20" customFormat="1" ht="12" customHeight="1" x14ac:dyDescent="0.2">
      <c r="B12" s="13" t="s">
        <v>18</v>
      </c>
      <c r="C12" s="14" t="s">
        <v>19</v>
      </c>
      <c r="D12" s="15">
        <f>D13+D14</f>
        <v>18800</v>
      </c>
      <c r="E12" s="16">
        <f>E13+E14</f>
        <v>55753.7</v>
      </c>
      <c r="F12" s="17">
        <f>F13+F14</f>
        <v>6303</v>
      </c>
      <c r="G12" s="18">
        <f t="shared" si="0"/>
        <v>33.526595744680854</v>
      </c>
      <c r="H12" s="19">
        <f t="shared" si="1"/>
        <v>11.305079304153805</v>
      </c>
      <c r="I12" s="5"/>
      <c r="J12" s="5"/>
      <c r="K12" s="5"/>
    </row>
    <row r="13" spans="2:11" s="20" customFormat="1" ht="12" customHeight="1" x14ac:dyDescent="0.2">
      <c r="B13" s="111"/>
      <c r="C13" s="112" t="s">
        <v>14</v>
      </c>
      <c r="D13" s="113">
        <v>2840</v>
      </c>
      <c r="E13" s="114">
        <v>2990</v>
      </c>
      <c r="F13" s="115">
        <v>1509</v>
      </c>
      <c r="G13" s="116">
        <f t="shared" si="0"/>
        <v>53.133802816901408</v>
      </c>
      <c r="H13" s="117">
        <f t="shared" si="1"/>
        <v>50.468227424749166</v>
      </c>
      <c r="I13" s="5"/>
      <c r="J13" s="5"/>
      <c r="K13" s="5"/>
    </row>
    <row r="14" spans="2:11" s="20" customFormat="1" ht="12" customHeight="1" x14ac:dyDescent="0.2">
      <c r="B14" s="182"/>
      <c r="C14" s="183" t="s">
        <v>15</v>
      </c>
      <c r="D14" s="184">
        <v>15960</v>
      </c>
      <c r="E14" s="185">
        <v>52763.7</v>
      </c>
      <c r="F14" s="186">
        <v>4794</v>
      </c>
      <c r="G14" s="187">
        <f t="shared" si="0"/>
        <v>30.037593984962406</v>
      </c>
      <c r="H14" s="188">
        <f t="shared" si="1"/>
        <v>9.0857919365017992</v>
      </c>
      <c r="I14" s="5"/>
      <c r="J14" s="5"/>
      <c r="K14" s="5"/>
    </row>
    <row r="15" spans="2:11" s="20" customFormat="1" ht="12" customHeight="1" x14ac:dyDescent="0.2">
      <c r="B15" s="13" t="s">
        <v>20</v>
      </c>
      <c r="C15" s="14" t="s">
        <v>21</v>
      </c>
      <c r="D15" s="15">
        <f>D16+D17</f>
        <v>360505</v>
      </c>
      <c r="E15" s="16">
        <f>E16+E17</f>
        <v>718945.1</v>
      </c>
      <c r="F15" s="17">
        <f>F16+F17</f>
        <v>549717</v>
      </c>
      <c r="G15" s="18">
        <f t="shared" si="0"/>
        <v>152.48526372727147</v>
      </c>
      <c r="H15" s="19">
        <f t="shared" si="1"/>
        <v>76.461610211961954</v>
      </c>
      <c r="I15" s="5"/>
      <c r="J15" s="5"/>
      <c r="K15" s="5"/>
    </row>
    <row r="16" spans="2:11" s="20" customFormat="1" ht="12" customHeight="1" x14ac:dyDescent="0.2">
      <c r="B16" s="111"/>
      <c r="C16" s="112" t="s">
        <v>14</v>
      </c>
      <c r="D16" s="113">
        <v>220851</v>
      </c>
      <c r="E16" s="114">
        <v>323376</v>
      </c>
      <c r="F16" s="115">
        <v>300809</v>
      </c>
      <c r="G16" s="116">
        <f t="shared" si="0"/>
        <v>136.20449986642578</v>
      </c>
      <c r="H16" s="117">
        <f t="shared" si="1"/>
        <v>93.021436346543965</v>
      </c>
      <c r="I16" s="5"/>
      <c r="J16" s="5"/>
      <c r="K16" s="5"/>
    </row>
    <row r="17" spans="2:11" s="20" customFormat="1" ht="12" customHeight="1" x14ac:dyDescent="0.2">
      <c r="B17" s="182"/>
      <c r="C17" s="183" t="s">
        <v>15</v>
      </c>
      <c r="D17" s="184">
        <v>139654</v>
      </c>
      <c r="E17" s="185">
        <v>395569.1</v>
      </c>
      <c r="F17" s="186">
        <v>248908</v>
      </c>
      <c r="G17" s="187">
        <f t="shared" si="0"/>
        <v>178.23191602102341</v>
      </c>
      <c r="H17" s="188">
        <f t="shared" si="1"/>
        <v>62.924025157677889</v>
      </c>
      <c r="I17" s="5"/>
      <c r="J17" s="5"/>
      <c r="K17" s="5"/>
    </row>
    <row r="18" spans="2:11" s="20" customFormat="1" ht="12" customHeight="1" x14ac:dyDescent="0.2">
      <c r="B18" s="13" t="s">
        <v>22</v>
      </c>
      <c r="C18" s="14" t="s">
        <v>23</v>
      </c>
      <c r="D18" s="15">
        <f>D19+D20</f>
        <v>106247</v>
      </c>
      <c r="E18" s="16">
        <f>E19+E20</f>
        <v>163436.79999999999</v>
      </c>
      <c r="F18" s="17">
        <f>F19+F20</f>
        <v>148617</v>
      </c>
      <c r="G18" s="18">
        <f t="shared" si="0"/>
        <v>139.87877304770959</v>
      </c>
      <c r="H18" s="19">
        <f t="shared" si="1"/>
        <v>90.932397110075584</v>
      </c>
      <c r="I18" s="5"/>
      <c r="J18" s="5"/>
      <c r="K18" s="5"/>
    </row>
    <row r="19" spans="2:11" s="20" customFormat="1" ht="12" customHeight="1" x14ac:dyDescent="0.2">
      <c r="B19" s="111"/>
      <c r="C19" s="112" t="s">
        <v>14</v>
      </c>
      <c r="D19" s="113">
        <v>106247</v>
      </c>
      <c r="E19" s="114">
        <v>147118.29999999999</v>
      </c>
      <c r="F19" s="115">
        <v>146913</v>
      </c>
      <c r="G19" s="116">
        <f t="shared" si="0"/>
        <v>138.27496305778047</v>
      </c>
      <c r="H19" s="117">
        <f t="shared" si="1"/>
        <v>99.860452438615738</v>
      </c>
      <c r="I19" s="5"/>
      <c r="J19" s="5"/>
      <c r="K19" s="5"/>
    </row>
    <row r="20" spans="2:11" s="20" customFormat="1" ht="12" customHeight="1" x14ac:dyDescent="0.2">
      <c r="B20" s="182"/>
      <c r="C20" s="183" t="s">
        <v>15</v>
      </c>
      <c r="D20" s="184">
        <v>0</v>
      </c>
      <c r="E20" s="185">
        <v>16318.5</v>
      </c>
      <c r="F20" s="186">
        <v>1704</v>
      </c>
      <c r="G20" s="187" t="s">
        <v>24</v>
      </c>
      <c r="H20" s="188">
        <f t="shared" si="1"/>
        <v>10.442136225756043</v>
      </c>
      <c r="I20" s="5"/>
      <c r="J20" s="5"/>
      <c r="K20" s="5"/>
    </row>
    <row r="21" spans="2:11" s="20" customFormat="1" ht="12" customHeight="1" x14ac:dyDescent="0.2">
      <c r="B21" s="13" t="s">
        <v>25</v>
      </c>
      <c r="C21" s="14" t="s">
        <v>26</v>
      </c>
      <c r="D21" s="15">
        <f>D22+D23</f>
        <v>24905</v>
      </c>
      <c r="E21" s="16">
        <f>E22+E23</f>
        <v>28453.9</v>
      </c>
      <c r="F21" s="17">
        <f>F22+F23</f>
        <v>26714</v>
      </c>
      <c r="G21" s="18">
        <f t="shared" si="0"/>
        <v>107.26360168640836</v>
      </c>
      <c r="H21" s="19">
        <f t="shared" si="1"/>
        <v>93.88519675685933</v>
      </c>
      <c r="I21" s="5"/>
      <c r="J21" s="5"/>
      <c r="K21" s="5"/>
    </row>
    <row r="22" spans="2:11" s="20" customFormat="1" ht="12" customHeight="1" x14ac:dyDescent="0.2">
      <c r="B22" s="111"/>
      <c r="C22" s="112" t="s">
        <v>14</v>
      </c>
      <c r="D22" s="113">
        <v>24905</v>
      </c>
      <c r="E22" s="114">
        <v>27911.9</v>
      </c>
      <c r="F22" s="115">
        <v>26172</v>
      </c>
      <c r="G22" s="116">
        <f t="shared" si="0"/>
        <v>105.08733186107206</v>
      </c>
      <c r="H22" s="117">
        <f t="shared" si="1"/>
        <v>93.766458034028489</v>
      </c>
      <c r="I22" s="5"/>
      <c r="J22" s="5"/>
      <c r="K22" s="5"/>
    </row>
    <row r="23" spans="2:11" s="20" customFormat="1" ht="12" customHeight="1" x14ac:dyDescent="0.2">
      <c r="B23" s="182"/>
      <c r="C23" s="183" t="s">
        <v>15</v>
      </c>
      <c r="D23" s="184">
        <v>0</v>
      </c>
      <c r="E23" s="185">
        <v>542</v>
      </c>
      <c r="F23" s="186">
        <v>542</v>
      </c>
      <c r="G23" s="187" t="s">
        <v>24</v>
      </c>
      <c r="H23" s="188">
        <f t="shared" si="1"/>
        <v>100</v>
      </c>
      <c r="I23" s="5"/>
      <c r="J23" s="5"/>
      <c r="K23" s="5"/>
    </row>
    <row r="24" spans="2:11" s="20" customFormat="1" ht="12" customHeight="1" x14ac:dyDescent="0.2">
      <c r="B24" s="13" t="s">
        <v>27</v>
      </c>
      <c r="C24" s="14" t="s">
        <v>28</v>
      </c>
      <c r="D24" s="15">
        <f>D25+D26</f>
        <v>3191</v>
      </c>
      <c r="E24" s="16">
        <f>E25+E26</f>
        <v>6182.7</v>
      </c>
      <c r="F24" s="17">
        <f>F25+F26</f>
        <v>5519</v>
      </c>
      <c r="G24" s="18">
        <f>F24/D24*100</f>
        <v>172.95518646192417</v>
      </c>
      <c r="H24" s="19">
        <f>F24/E24*100</f>
        <v>89.265207757128763</v>
      </c>
      <c r="I24" s="5"/>
      <c r="J24" s="5"/>
      <c r="K24" s="5"/>
    </row>
    <row r="25" spans="2:11" s="20" customFormat="1" ht="12" customHeight="1" x14ac:dyDescent="0.2">
      <c r="B25" s="111"/>
      <c r="C25" s="112" t="s">
        <v>14</v>
      </c>
      <c r="D25" s="113">
        <v>2505</v>
      </c>
      <c r="E25" s="114">
        <v>2965.1</v>
      </c>
      <c r="F25" s="115">
        <v>2959</v>
      </c>
      <c r="G25" s="116">
        <f>F25/D25*100</f>
        <v>118.12375249500997</v>
      </c>
      <c r="H25" s="117">
        <f>F25/E25*100</f>
        <v>99.794273380324441</v>
      </c>
      <c r="I25" s="5"/>
      <c r="J25" s="5"/>
      <c r="K25" s="5"/>
    </row>
    <row r="26" spans="2:11" s="20" customFormat="1" ht="12" customHeight="1" x14ac:dyDescent="0.2">
      <c r="B26" s="182"/>
      <c r="C26" s="183" t="s">
        <v>15</v>
      </c>
      <c r="D26" s="184">
        <v>686</v>
      </c>
      <c r="E26" s="185">
        <v>3217.6</v>
      </c>
      <c r="F26" s="186">
        <v>2560</v>
      </c>
      <c r="G26" s="187">
        <f t="shared" si="0"/>
        <v>373.17784256559764</v>
      </c>
      <c r="H26" s="188">
        <f>F26/E26*100</f>
        <v>79.562406762804571</v>
      </c>
      <c r="I26" s="5"/>
      <c r="J26" s="5"/>
      <c r="K26" s="5"/>
    </row>
    <row r="27" spans="2:11" s="20" customFormat="1" ht="12" customHeight="1" x14ac:dyDescent="0.2">
      <c r="B27" s="13" t="s">
        <v>29</v>
      </c>
      <c r="C27" s="14" t="s">
        <v>30</v>
      </c>
      <c r="D27" s="15">
        <f>D28+D29</f>
        <v>80522</v>
      </c>
      <c r="E27" s="16">
        <f>E28+E29</f>
        <v>192776</v>
      </c>
      <c r="F27" s="17">
        <f>F28+F29</f>
        <v>70531</v>
      </c>
      <c r="G27" s="18">
        <f t="shared" si="0"/>
        <v>87.59221082437098</v>
      </c>
      <c r="H27" s="19">
        <f t="shared" si="1"/>
        <v>36.587023280906337</v>
      </c>
      <c r="I27" s="5"/>
      <c r="J27" s="5"/>
      <c r="K27" s="5"/>
    </row>
    <row r="28" spans="2:11" s="20" customFormat="1" ht="12" customHeight="1" x14ac:dyDescent="0.2">
      <c r="B28" s="111"/>
      <c r="C28" s="112" t="s">
        <v>14</v>
      </c>
      <c r="D28" s="113">
        <v>8140</v>
      </c>
      <c r="E28" s="114">
        <v>18661</v>
      </c>
      <c r="F28" s="115">
        <v>14702</v>
      </c>
      <c r="G28" s="116">
        <f t="shared" si="0"/>
        <v>180.61425061425061</v>
      </c>
      <c r="H28" s="117">
        <f t="shared" si="1"/>
        <v>78.784631048711219</v>
      </c>
      <c r="I28" s="5"/>
      <c r="J28" s="5"/>
      <c r="K28" s="5"/>
    </row>
    <row r="29" spans="2:11" s="20" customFormat="1" ht="12" customHeight="1" x14ac:dyDescent="0.2">
      <c r="B29" s="182"/>
      <c r="C29" s="183" t="s">
        <v>15</v>
      </c>
      <c r="D29" s="184">
        <v>72382</v>
      </c>
      <c r="E29" s="185">
        <v>174115</v>
      </c>
      <c r="F29" s="186">
        <v>55829</v>
      </c>
      <c r="G29" s="187">
        <f t="shared" si="0"/>
        <v>77.131054682103283</v>
      </c>
      <c r="H29" s="188">
        <f t="shared" si="1"/>
        <v>32.06444016885392</v>
      </c>
      <c r="I29" s="5"/>
      <c r="J29" s="22"/>
      <c r="K29" s="5"/>
    </row>
    <row r="30" spans="2:11" s="20" customFormat="1" ht="12" customHeight="1" x14ac:dyDescent="0.2">
      <c r="B30" s="13" t="s">
        <v>31</v>
      </c>
      <c r="C30" s="14" t="s">
        <v>32</v>
      </c>
      <c r="D30" s="15">
        <f>D31+D32</f>
        <v>412839</v>
      </c>
      <c r="E30" s="16">
        <f>E31+E32</f>
        <v>444204.2</v>
      </c>
      <c r="F30" s="17">
        <f>F31+F32</f>
        <v>377611</v>
      </c>
      <c r="G30" s="18">
        <f t="shared" si="0"/>
        <v>91.466891451631255</v>
      </c>
      <c r="H30" s="19">
        <f t="shared" si="1"/>
        <v>85.008426304839077</v>
      </c>
      <c r="I30" s="5"/>
      <c r="J30" s="5"/>
      <c r="K30" s="5"/>
    </row>
    <row r="31" spans="2:11" s="20" customFormat="1" ht="12" customHeight="1" x14ac:dyDescent="0.2">
      <c r="B31" s="111"/>
      <c r="C31" s="112" t="s">
        <v>14</v>
      </c>
      <c r="D31" s="113">
        <v>397639</v>
      </c>
      <c r="E31" s="114">
        <v>424670.5</v>
      </c>
      <c r="F31" s="115">
        <v>372188</v>
      </c>
      <c r="G31" s="116">
        <f t="shared" si="0"/>
        <v>93.599470876850603</v>
      </c>
      <c r="H31" s="117">
        <f t="shared" si="1"/>
        <v>87.64159507194401</v>
      </c>
      <c r="I31" s="5"/>
      <c r="J31" s="5"/>
      <c r="K31" s="5"/>
    </row>
    <row r="32" spans="2:11" s="20" customFormat="1" ht="12" customHeight="1" x14ac:dyDescent="0.2">
      <c r="B32" s="182"/>
      <c r="C32" s="183" t="s">
        <v>15</v>
      </c>
      <c r="D32" s="184">
        <v>15200</v>
      </c>
      <c r="E32" s="185">
        <v>19533.7</v>
      </c>
      <c r="F32" s="186">
        <v>5423</v>
      </c>
      <c r="G32" s="187">
        <f t="shared" si="0"/>
        <v>35.67763157894737</v>
      </c>
      <c r="H32" s="188">
        <f t="shared" si="1"/>
        <v>27.762277499910411</v>
      </c>
      <c r="I32" s="5"/>
      <c r="J32" s="5"/>
      <c r="K32" s="5"/>
    </row>
    <row r="33" spans="2:11" s="20" customFormat="1" ht="12" customHeight="1" x14ac:dyDescent="0.2">
      <c r="B33" s="13" t="s">
        <v>33</v>
      </c>
      <c r="C33" s="14" t="s">
        <v>34</v>
      </c>
      <c r="D33" s="15">
        <f>D34+D35</f>
        <v>6874.8</v>
      </c>
      <c r="E33" s="16">
        <f>E34+E35</f>
        <v>18834</v>
      </c>
      <c r="F33" s="17">
        <f>F34+F35</f>
        <v>17800</v>
      </c>
      <c r="G33" s="18">
        <f t="shared" si="0"/>
        <v>258.91662302903359</v>
      </c>
      <c r="H33" s="19">
        <f t="shared" si="1"/>
        <v>94.50992885207603</v>
      </c>
      <c r="I33" s="5"/>
      <c r="J33" s="5"/>
      <c r="K33" s="5"/>
    </row>
    <row r="34" spans="2:11" s="20" customFormat="1" ht="12" customHeight="1" x14ac:dyDescent="0.2">
      <c r="B34" s="111"/>
      <c r="C34" s="112" t="s">
        <v>14</v>
      </c>
      <c r="D34" s="113">
        <v>6874.8</v>
      </c>
      <c r="E34" s="114">
        <v>13465.8</v>
      </c>
      <c r="F34" s="115">
        <v>16163</v>
      </c>
      <c r="G34" s="116">
        <f t="shared" si="0"/>
        <v>235.10502123698146</v>
      </c>
      <c r="H34" s="117">
        <f t="shared" si="1"/>
        <v>120.03000193081735</v>
      </c>
      <c r="I34" s="5"/>
      <c r="J34" s="5"/>
      <c r="K34" s="5"/>
    </row>
    <row r="35" spans="2:11" s="20" customFormat="1" ht="13.5" customHeight="1" thickBot="1" x14ac:dyDescent="0.25">
      <c r="B35" s="189"/>
      <c r="C35" s="190" t="s">
        <v>15</v>
      </c>
      <c r="D35" s="184">
        <v>0</v>
      </c>
      <c r="E35" s="184">
        <v>5368.2</v>
      </c>
      <c r="F35" s="191">
        <v>1637</v>
      </c>
      <c r="G35" s="192" t="s">
        <v>24</v>
      </c>
      <c r="H35" s="188">
        <f t="shared" si="1"/>
        <v>30.494392906374578</v>
      </c>
      <c r="I35" s="5"/>
      <c r="J35" s="5"/>
      <c r="K35" s="5"/>
    </row>
    <row r="36" spans="2:11" s="20" customFormat="1" ht="16.5" thickTop="1" x14ac:dyDescent="0.25">
      <c r="B36" s="118"/>
      <c r="C36" s="119" t="s">
        <v>35</v>
      </c>
      <c r="D36" s="109">
        <f>D7+D10+D13+D16+D19+D22+D25+D28+D31+D34</f>
        <v>922716.8</v>
      </c>
      <c r="E36" s="109">
        <f>E7+E10+E13+E16+E19+E22+E25+E28+E31+E34</f>
        <v>1095552.7</v>
      </c>
      <c r="F36" s="110">
        <f>F7+F10+F13+F16+F19+F22+F25+F28+F31+F34</f>
        <v>993799</v>
      </c>
      <c r="G36" s="120">
        <f t="shared" si="0"/>
        <v>107.70357708887492</v>
      </c>
      <c r="H36" s="121">
        <f t="shared" si="1"/>
        <v>90.712112708042255</v>
      </c>
      <c r="I36" s="5"/>
      <c r="J36" s="5"/>
      <c r="K36" s="5"/>
    </row>
    <row r="37" spans="2:11" s="20" customFormat="1" ht="16.5" thickBot="1" x14ac:dyDescent="0.3">
      <c r="B37" s="193"/>
      <c r="C37" s="194" t="s">
        <v>36</v>
      </c>
      <c r="D37" s="195">
        <f>D8+D11+D14+D17+D20+D23+D26+D29+D32+D35</f>
        <v>258952</v>
      </c>
      <c r="E37" s="195">
        <f t="shared" ref="E37" si="2">E8+E11+E14+E17+E20+E23+E26+E29+E32+E35</f>
        <v>837258.09999999986</v>
      </c>
      <c r="F37" s="196">
        <f>F8+F11+F14+F17+F20+F23+F26+F29+F32+F35</f>
        <v>336447</v>
      </c>
      <c r="G37" s="197">
        <f t="shared" si="0"/>
        <v>129.92639562544412</v>
      </c>
      <c r="H37" s="198">
        <f t="shared" si="1"/>
        <v>40.184382808598698</v>
      </c>
      <c r="I37" s="5"/>
      <c r="J37" s="5"/>
      <c r="K37" s="5"/>
    </row>
    <row r="38" spans="2:11" ht="17.25" thickTop="1" thickBot="1" x14ac:dyDescent="0.3">
      <c r="B38" s="23" t="s">
        <v>37</v>
      </c>
      <c r="C38" s="24" t="s">
        <v>38</v>
      </c>
      <c r="D38" s="25">
        <f>SUM(D36:D37)</f>
        <v>1181668.8</v>
      </c>
      <c r="E38" s="25">
        <f>SUM(E36:E37)</f>
        <v>1932810.7999999998</v>
      </c>
      <c r="F38" s="207">
        <f>SUM(F36:F37)</f>
        <v>1330246</v>
      </c>
      <c r="G38" s="30">
        <f t="shared" si="0"/>
        <v>112.57350621426241</v>
      </c>
      <c r="H38" s="31">
        <f t="shared" si="1"/>
        <v>68.824429168131729</v>
      </c>
      <c r="I38" s="5"/>
      <c r="J38" s="5"/>
      <c r="K38" s="5"/>
    </row>
    <row r="39" spans="2:11" ht="17.25" thickTop="1" thickBot="1" x14ac:dyDescent="0.3">
      <c r="B39" s="27"/>
      <c r="C39" s="28" t="s">
        <v>39</v>
      </c>
      <c r="D39" s="29">
        <f>'Příjmy k 31.12.2024'!C45-'Výdaje k 31.12.2024'!D38</f>
        <v>-24359</v>
      </c>
      <c r="E39" s="29">
        <f>'Příjmy k 31.12.2024'!D45-'Výdaje k 31.12.2024'!E38</f>
        <v>-488048.29999999981</v>
      </c>
      <c r="F39" s="208">
        <f>'Příjmy k 31.12.2024'!E45-'Výdaje k 31.12.2024'!F38</f>
        <v>178339</v>
      </c>
      <c r="G39" s="26"/>
      <c r="H39" s="31"/>
      <c r="I39" s="5"/>
      <c r="J39" s="5"/>
      <c r="K39" s="5"/>
    </row>
    <row r="40" spans="2:11" ht="16.5" thickTop="1" x14ac:dyDescent="0.25">
      <c r="B40" s="177"/>
      <c r="C40" s="178" t="s">
        <v>40</v>
      </c>
      <c r="D40" s="179">
        <f>-1*D39</f>
        <v>24359</v>
      </c>
      <c r="E40" s="179">
        <f t="shared" ref="E40:F40" si="3">-1*E39</f>
        <v>488048.29999999981</v>
      </c>
      <c r="F40" s="209">
        <f t="shared" si="3"/>
        <v>-178339</v>
      </c>
      <c r="G40" s="180"/>
      <c r="H40" s="181"/>
      <c r="I40" s="5"/>
      <c r="J40" s="5"/>
      <c r="K40" s="5"/>
    </row>
    <row r="41" spans="2:11" x14ac:dyDescent="0.2">
      <c r="B41" s="32"/>
      <c r="C41" s="205" t="s">
        <v>78</v>
      </c>
      <c r="D41" s="33"/>
      <c r="E41" s="33"/>
      <c r="F41" s="202">
        <v>-178341.01</v>
      </c>
      <c r="G41" s="34"/>
      <c r="H41" s="35"/>
      <c r="I41" s="5"/>
      <c r="J41" s="5"/>
      <c r="K41" s="5"/>
    </row>
    <row r="42" spans="2:11" x14ac:dyDescent="0.2">
      <c r="B42" s="36"/>
      <c r="C42" s="205" t="s">
        <v>79</v>
      </c>
      <c r="D42" s="219"/>
      <c r="E42" s="219"/>
      <c r="F42" s="221"/>
      <c r="G42" s="223"/>
      <c r="H42" s="224"/>
      <c r="I42" s="5"/>
      <c r="J42" s="5"/>
      <c r="K42" s="5"/>
    </row>
    <row r="43" spans="2:11" ht="12.75" hidden="1" customHeight="1" x14ac:dyDescent="0.2">
      <c r="B43" s="37"/>
      <c r="C43" s="38" t="s">
        <v>80</v>
      </c>
      <c r="D43" s="220"/>
      <c r="E43" s="220"/>
      <c r="F43" s="222"/>
      <c r="G43" s="222"/>
      <c r="H43" s="225"/>
      <c r="I43" s="5"/>
      <c r="J43" s="5"/>
      <c r="K43" s="5"/>
    </row>
    <row r="44" spans="2:11" ht="13.5" thickBot="1" x14ac:dyDescent="0.25">
      <c r="B44" s="39"/>
      <c r="C44" s="206" t="s">
        <v>41</v>
      </c>
      <c r="D44" s="203"/>
      <c r="E44" s="203"/>
      <c r="F44" s="204">
        <v>2</v>
      </c>
      <c r="G44" s="40"/>
      <c r="H44" s="41"/>
      <c r="I44" s="5"/>
      <c r="J44" s="5"/>
      <c r="K44" s="5"/>
    </row>
    <row r="45" spans="2:11" x14ac:dyDescent="0.2">
      <c r="F45" s="42"/>
      <c r="G45" s="43"/>
      <c r="H45" s="43"/>
    </row>
    <row r="46" spans="2:11" x14ac:dyDescent="0.2">
      <c r="D46" s="44"/>
      <c r="E46" s="44"/>
      <c r="F46" s="44"/>
    </row>
    <row r="58" spans="3:3" x14ac:dyDescent="0.2">
      <c r="C58" s="210"/>
    </row>
    <row r="59" spans="3:3" x14ac:dyDescent="0.2">
      <c r="C59" s="210"/>
    </row>
    <row r="60" spans="3:3" ht="14.25" x14ac:dyDescent="0.2">
      <c r="C60" s="211"/>
    </row>
  </sheetData>
  <mergeCells count="5">
    <mergeCell ref="D42:D43"/>
    <mergeCell ref="E42:E43"/>
    <mergeCell ref="F42:F43"/>
    <mergeCell ref="G42:G43"/>
    <mergeCell ref="H42:H43"/>
  </mergeCells>
  <pageMargins left="0.43307086614173229" right="0.19685039370078741" top="0.35433070866141736" bottom="0.35433070866141736" header="0.11811023622047245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31.12.2024</vt:lpstr>
      <vt:lpstr>Výdaje k 31.12.2024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Spáčilová Marcela PhDr. MBA (P8)</dc:creator>
  <cp:lastModifiedBy>Řechtáčková Pavla Bc. (P8)</cp:lastModifiedBy>
  <cp:lastPrinted>2025-03-03T12:09:05Z</cp:lastPrinted>
  <dcterms:created xsi:type="dcterms:W3CDTF">2015-06-05T18:19:34Z</dcterms:created>
  <dcterms:modified xsi:type="dcterms:W3CDTF">2025-05-26T11:48:43Z</dcterms:modified>
</cp:coreProperties>
</file>