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6\Rozpočet 2026\ZMČ\"/>
    </mc:Choice>
  </mc:AlternateContent>
  <xr:revisionPtr revIDLastSave="0" documentId="13_ncr:1_{5C481D75-790E-4721-9935-05A863898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řednědobý výhled MČ" sheetId="1" r:id="rId1"/>
    <sheet name="Střednědobý výhled PO" sheetId="5" r:id="rId2"/>
  </sheets>
  <definedNames>
    <definedName name="_xlnm.Print_Area" localSheetId="1">'Střednědobý výhled PO'!$A$1:$I$172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1" i="5" l="1"/>
  <c r="G151" i="5"/>
  <c r="H151" i="5" s="1"/>
  <c r="I151" i="5" s="1"/>
  <c r="E151" i="5"/>
  <c r="E152" i="5" l="1"/>
  <c r="F152" i="5"/>
  <c r="G152" i="5"/>
  <c r="H152" i="5"/>
  <c r="I152" i="5"/>
  <c r="D152" i="5"/>
  <c r="F158" i="5" l="1"/>
  <c r="G158" i="5"/>
  <c r="H158" i="5" s="1"/>
  <c r="I158" i="5" s="1"/>
  <c r="E158" i="5"/>
  <c r="F159" i="5"/>
  <c r="G159" i="5"/>
  <c r="H159" i="5"/>
  <c r="I159" i="5" s="1"/>
  <c r="E159" i="5"/>
  <c r="F163" i="5" l="1"/>
  <c r="G163" i="5"/>
  <c r="H163" i="5"/>
  <c r="I163" i="5"/>
  <c r="E163" i="5"/>
  <c r="F162" i="5"/>
  <c r="G162" i="5" s="1"/>
  <c r="H162" i="5" s="1"/>
  <c r="I162" i="5" s="1"/>
  <c r="E162" i="5"/>
  <c r="D164" i="5"/>
  <c r="E160" i="5" l="1"/>
  <c r="F160" i="5"/>
  <c r="G160" i="5"/>
  <c r="H160" i="5"/>
  <c r="I160" i="5"/>
  <c r="D160" i="5"/>
  <c r="D155" i="5"/>
  <c r="D156" i="5"/>
  <c r="G156" i="5"/>
  <c r="H156" i="5"/>
  <c r="I156" i="5"/>
  <c r="G154" i="5"/>
  <c r="H154" i="5" s="1"/>
  <c r="E155" i="5"/>
  <c r="F155" i="5"/>
  <c r="G155" i="5" l="1"/>
  <c r="I154" i="5"/>
  <c r="I155" i="5" s="1"/>
  <c r="H155" i="5"/>
  <c r="K18" i="1" l="1"/>
  <c r="K24" i="1"/>
  <c r="K14" i="1"/>
  <c r="K13" i="1"/>
  <c r="L13" i="1" l="1"/>
  <c r="J16" i="1"/>
  <c r="J21" i="1" s="1"/>
  <c r="M13" i="1" l="1"/>
  <c r="N13" i="1" l="1"/>
  <c r="L24" i="1"/>
  <c r="M24" i="1" s="1"/>
  <c r="N24" i="1" s="1"/>
  <c r="O24" i="1" s="1"/>
  <c r="K23" i="1"/>
  <c r="L23" i="1" s="1"/>
  <c r="M23" i="1" s="1"/>
  <c r="N23" i="1" s="1"/>
  <c r="O23" i="1" s="1"/>
  <c r="K20" i="1"/>
  <c r="I16" i="1"/>
  <c r="H16" i="1"/>
  <c r="L20" i="1" l="1"/>
  <c r="K16" i="1"/>
  <c r="L14" i="1"/>
  <c r="O13" i="1"/>
  <c r="O25" i="1"/>
  <c r="K19" i="1"/>
  <c r="M20" i="1" l="1"/>
  <c r="L18" i="1"/>
  <c r="K21" i="1"/>
  <c r="M14" i="1"/>
  <c r="L16" i="1"/>
  <c r="L19" i="1"/>
  <c r="G16" i="1"/>
  <c r="G21" i="1" s="1"/>
  <c r="N20" i="1" l="1"/>
  <c r="O20" i="1" s="1"/>
  <c r="M18" i="1"/>
  <c r="L21" i="1"/>
  <c r="N14" i="1"/>
  <c r="M16" i="1"/>
  <c r="M19" i="1"/>
  <c r="N25" i="1"/>
  <c r="M21" i="1" l="1"/>
  <c r="O14" i="1"/>
  <c r="O16" i="1" s="1"/>
  <c r="N16" i="1"/>
  <c r="N19" i="1"/>
  <c r="N18" i="1" l="1"/>
  <c r="O19" i="1"/>
  <c r="O18" i="1" s="1"/>
  <c r="H25" i="1"/>
  <c r="O21" i="1" l="1"/>
  <c r="O27" i="1" s="1"/>
  <c r="N21" i="1"/>
  <c r="N27" i="1" s="1"/>
  <c r="F16" i="1"/>
  <c r="M25" i="1" l="1"/>
  <c r="E16" i="1"/>
  <c r="M27" i="1" l="1"/>
  <c r="F21" i="1"/>
  <c r="D16" i="1"/>
  <c r="L25" i="1" l="1"/>
  <c r="K25" i="1"/>
  <c r="L27" i="1" l="1"/>
  <c r="K27" i="1"/>
  <c r="J25" i="1"/>
  <c r="J27" i="1" l="1"/>
  <c r="I25" i="1" l="1"/>
  <c r="I21" i="1"/>
  <c r="I27" i="1" l="1"/>
  <c r="H21" i="1" l="1"/>
  <c r="H27" i="1" l="1"/>
  <c r="G25" i="1"/>
  <c r="G27" i="1" l="1"/>
  <c r="F25" i="1"/>
  <c r="E25" i="1"/>
  <c r="B25" i="1"/>
  <c r="C25" i="1"/>
  <c r="D25" i="1"/>
  <c r="B16" i="1"/>
  <c r="B21" i="1" s="1"/>
  <c r="B27" i="1" s="1"/>
  <c r="C16" i="1"/>
  <c r="C21" i="1" s="1"/>
  <c r="C27" i="1" s="1"/>
  <c r="F27" i="1" l="1"/>
  <c r="D21" i="1"/>
  <c r="D27" i="1" s="1"/>
  <c r="E21" i="1"/>
  <c r="E27" i="1" s="1"/>
  <c r="H164" i="5"/>
  <c r="I164" i="5"/>
  <c r="G164" i="5"/>
  <c r="E164" i="5"/>
  <c r="F164" i="5"/>
</calcChain>
</file>

<file path=xl/sharedStrings.xml><?xml version="1.0" encoding="utf-8"?>
<sst xmlns="http://schemas.openxmlformats.org/spreadsheetml/2006/main" count="193" uniqueCount="85">
  <si>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</si>
  <si>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</si>
  <si>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</si>
  <si>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</si>
  <si>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</si>
  <si>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</si>
  <si>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</si>
  <si>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</si>
  <si>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</si>
  <si>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</si>
  <si>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</si>
  <si>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</si>
  <si>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</si>
  <si>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</si>
  <si>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</si>
  <si>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(v tis. Kč)</t>
  </si>
  <si>
    <t>Příloha č. 8</t>
  </si>
  <si>
    <t>Skut. 2018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</si>
  <si>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</si>
  <si>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</si>
  <si>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</si>
  <si>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</si>
  <si>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</si>
  <si>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</si>
  <si>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</si>
  <si>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</si>
  <si>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</si>
  <si>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</si>
  <si>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</si>
  <si>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</si>
  <si>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</si>
  <si>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</si>
  <si>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</si>
  <si>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</si>
  <si>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</si>
  <si>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</si>
  <si>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</si>
  <si>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</si>
  <si>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</si>
  <si>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</si>
  <si>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</si>
  <si>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</si>
  <si>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</si>
  <si>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</si>
  <si>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</si>
  <si>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</si>
  <si>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</si>
  <si>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</si>
  <si>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</si>
  <si>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</si>
  <si>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</si>
  <si>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</si>
  <si>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</si>
  <si>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</si>
  <si>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</si>
  <si>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</si>
  <si>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</si>
  <si>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</si>
  <si>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</si>
  <si>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</si>
  <si>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</si>
  <si>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</si>
  <si>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</si>
  <si>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</si>
  <si>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</si>
  <si>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</si>
  <si>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Skut. 2019</t>
  </si>
  <si>
    <t>Skut. 2020</t>
  </si>
  <si>
    <t>Seznam příspěvkových organizací</t>
  </si>
  <si>
    <t>RV 2027</t>
  </si>
  <si>
    <t>Skut. 2021</t>
  </si>
  <si>
    <t>RV 2028</t>
  </si>
  <si>
    <t>Skut. 2022</t>
  </si>
  <si>
    <t>Skut. 2023</t>
  </si>
  <si>
    <t>RV 2029</t>
  </si>
  <si>
    <t>RV 2030</t>
  </si>
  <si>
    <t>Skut. 2024</t>
  </si>
  <si>
    <t xml:space="preserve"> Návrh střednědobého výhledu (SV) městské části Praha 8 a příspěvkových organizací do roku 2031 (v tis. Kč)</t>
  </si>
  <si>
    <t>Skut.  2025</t>
  </si>
  <si>
    <t>RV 2031</t>
  </si>
  <si>
    <t>Návrh střednědobého výhledu (SV) příspěvkových organizací zřízených MČ Praha 8 do roku 2031</t>
  </si>
  <si>
    <t>NR 2026</t>
  </si>
  <si>
    <t xml:space="preserve">ze dne 18. února 2026                        </t>
  </si>
  <si>
    <t>usnesení č. Usn ZMC 0xxx/2026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</si>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</sst>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2" fillId="0" borderId="0" applyFont="0" applyFill="0" applyBorder="0" applyAlignment="0" applyProtection="0"/>
  </cellStyleXfs>
  <cellXfs count="173">
    <xf numFmtId="0" fontId="0" fillId="0" borderId="0" xfId="0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2" borderId="0" xfId="0" applyFill="1" applyAlignment="1">
      <alignment horizontal="left" indent="1"/>
    </xf>
    <xf numFmtId="0" fontId="18" fillId="2" borderId="0" xfId="0" applyFont="1" applyFill="1"/>
    <xf numFmtId="0" fontId="11" fillId="2" borderId="0" xfId="0" applyFont="1" applyFill="1"/>
    <xf numFmtId="0" fontId="1" fillId="2" borderId="0" xfId="1" applyFill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4" fillId="2" borderId="23" xfId="1" applyFont="1" applyFill="1" applyBorder="1"/>
    <xf numFmtId="0" fontId="2" fillId="2" borderId="24" xfId="1" applyFont="1" applyFill="1" applyBorder="1" applyAlignment="1">
      <alignment horizontal="center"/>
    </xf>
    <xf numFmtId="0" fontId="4" fillId="2" borderId="25" xfId="1" applyFont="1" applyFill="1" applyBorder="1"/>
    <xf numFmtId="0" fontId="2" fillId="2" borderId="10" xfId="1" applyFont="1" applyFill="1" applyBorder="1" applyAlignment="1">
      <alignment horizontal="center"/>
    </xf>
    <xf numFmtId="0" fontId="4" fillId="2" borderId="12" xfId="1" applyFont="1" applyFill="1" applyBorder="1"/>
    <xf numFmtId="0" fontId="2" fillId="2" borderId="7" xfId="1" applyFont="1" applyFill="1" applyBorder="1" applyAlignment="1">
      <alignment horizontal="center"/>
    </xf>
    <xf numFmtId="0" fontId="4" fillId="2" borderId="16" xfId="1" applyFont="1" applyFill="1" applyBorder="1"/>
    <xf numFmtId="3" fontId="2" fillId="2" borderId="17" xfId="1" applyNumberFormat="1" applyFont="1" applyFill="1" applyBorder="1"/>
    <xf numFmtId="3" fontId="2" fillId="2" borderId="21" xfId="1" applyNumberFormat="1" applyFont="1" applyFill="1" applyBorder="1"/>
    <xf numFmtId="0" fontId="8" fillId="2" borderId="9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19" xfId="1" applyNumberFormat="1" applyFont="1" applyFill="1" applyBorder="1"/>
    <xf numFmtId="0" fontId="8" fillId="2" borderId="13" xfId="1" applyFont="1" applyFill="1" applyBorder="1"/>
    <xf numFmtId="3" fontId="3" fillId="2" borderId="4" xfId="1" applyNumberFormat="1" applyFont="1" applyFill="1" applyBorder="1"/>
    <xf numFmtId="3" fontId="3" fillId="2" borderId="26" xfId="1" applyNumberFormat="1" applyFont="1" applyFill="1" applyBorder="1"/>
    <xf numFmtId="0" fontId="2" fillId="2" borderId="0" xfId="1" applyFont="1" applyFill="1" applyAlignment="1">
      <alignment horizontal="center"/>
    </xf>
    <xf numFmtId="0" fontId="5" fillId="0" borderId="9" xfId="1" applyFont="1" applyBorder="1"/>
    <xf numFmtId="3" fontId="1" fillId="0" borderId="3" xfId="1" applyNumberFormat="1" applyBorder="1"/>
    <xf numFmtId="0" fontId="5" fillId="0" borderId="5" xfId="1" applyFont="1" applyBorder="1"/>
    <xf numFmtId="3" fontId="1" fillId="0" borderId="8" xfId="1" applyNumberFormat="1" applyBorder="1"/>
    <xf numFmtId="0" fontId="4" fillId="0" borderId="13" xfId="1" applyFont="1" applyBorder="1"/>
    <xf numFmtId="3" fontId="2" fillId="0" borderId="4" xfId="1" applyNumberFormat="1" applyFont="1" applyBorder="1"/>
    <xf numFmtId="0" fontId="4" fillId="0" borderId="12" xfId="1" applyFont="1" applyBorder="1"/>
    <xf numFmtId="3" fontId="2" fillId="0" borderId="7" xfId="1" applyNumberFormat="1" applyFont="1" applyBorder="1"/>
    <xf numFmtId="3" fontId="2" fillId="0" borderId="0" xfId="1" applyNumberFormat="1" applyFont="1"/>
    <xf numFmtId="3" fontId="1" fillId="0" borderId="20" xfId="1" applyNumberFormat="1" applyBorder="1"/>
    <xf numFmtId="0" fontId="4" fillId="0" borderId="14" xfId="1" applyFont="1" applyBorder="1"/>
    <xf numFmtId="3" fontId="2" fillId="0" borderId="10" xfId="1" applyNumberFormat="1" applyFont="1" applyBorder="1"/>
    <xf numFmtId="0" fontId="5" fillId="0" borderId="15" xfId="1" applyFont="1" applyBorder="1"/>
    <xf numFmtId="3" fontId="1" fillId="0" borderId="2" xfId="1" applyNumberFormat="1" applyBorder="1"/>
    <xf numFmtId="3" fontId="1" fillId="0" borderId="1" xfId="1" applyNumberFormat="1" applyBorder="1"/>
    <xf numFmtId="3" fontId="1" fillId="0" borderId="19" xfId="1" applyNumberFormat="1" applyBorder="1"/>
    <xf numFmtId="0" fontId="4" fillId="0" borderId="5" xfId="1" applyFont="1" applyBorder="1"/>
    <xf numFmtId="3" fontId="2" fillId="0" borderId="18" xfId="1" applyNumberFormat="1" applyFont="1" applyBorder="1"/>
    <xf numFmtId="0" fontId="4" fillId="0" borderId="11" xfId="1" applyFont="1" applyBorder="1"/>
    <xf numFmtId="3" fontId="2" fillId="0" borderId="6" xfId="1" applyNumberFormat="1" applyFont="1" applyBorder="1"/>
    <xf numFmtId="9" fontId="1" fillId="0" borderId="29" xfId="2" applyFont="1" applyFill="1" applyBorder="1" applyAlignment="1" applyProtection="1">
      <alignment horizontal="left" indent="1"/>
      <protection locked="0"/>
    </xf>
    <xf numFmtId="164" fontId="1" fillId="0" borderId="20" xfId="1" applyNumberFormat="1" applyBorder="1"/>
    <xf numFmtId="0" fontId="2" fillId="0" borderId="41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/>
    <xf numFmtId="164" fontId="2" fillId="0" borderId="26" xfId="1" applyNumberFormat="1" applyFont="1" applyBorder="1"/>
    <xf numFmtId="164" fontId="1" fillId="0" borderId="2" xfId="1" applyNumberFormat="1" applyBorder="1"/>
    <xf numFmtId="164" fontId="1" fillId="0" borderId="1" xfId="1" applyNumberFormat="1" applyBorder="1"/>
    <xf numFmtId="164" fontId="2" fillId="0" borderId="18" xfId="1" applyNumberFormat="1" applyFont="1" applyBorder="1"/>
    <xf numFmtId="164" fontId="2" fillId="0" borderId="29" xfId="1" applyNumberFormat="1" applyFont="1" applyBorder="1"/>
    <xf numFmtId="164" fontId="2" fillId="0" borderId="21" xfId="1" applyNumberFormat="1" applyFont="1" applyBorder="1"/>
    <xf numFmtId="164" fontId="3" fillId="0" borderId="19" xfId="1" applyNumberFormat="1" applyFont="1" applyBorder="1"/>
    <xf numFmtId="164" fontId="3" fillId="0" borderId="26" xfId="1" applyNumberFormat="1" applyFont="1" applyBorder="1"/>
    <xf numFmtId="3" fontId="13" fillId="0" borderId="29" xfId="0" applyNumberFormat="1" applyFont="1" applyBorder="1" applyAlignment="1">
      <alignment horizontal="right" indent="1"/>
    </xf>
    <xf numFmtId="3" fontId="13" fillId="0" borderId="29" xfId="2" applyNumberFormat="1" applyFont="1" applyFill="1" applyBorder="1" applyAlignment="1">
      <alignment horizontal="right" indent="1"/>
    </xf>
    <xf numFmtId="164" fontId="1" fillId="0" borderId="0" xfId="1" applyNumberFormat="1"/>
    <xf numFmtId="0" fontId="2" fillId="0" borderId="42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11" fillId="0" borderId="0" xfId="0" applyFont="1"/>
    <xf numFmtId="0" fontId="10" fillId="0" borderId="0" xfId="1" applyFont="1" applyAlignment="1">
      <alignment horizontal="right"/>
    </xf>
    <xf numFmtId="0" fontId="1" fillId="0" borderId="0" xfId="1" applyAlignment="1">
      <alignment horizontal="left"/>
    </xf>
    <xf numFmtId="0" fontId="2" fillId="0" borderId="24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53" xfId="1" applyFont="1" applyBorder="1" applyAlignment="1">
      <alignment horizontal="center"/>
    </xf>
    <xf numFmtId="0" fontId="2" fillId="0" borderId="54" xfId="1" applyFont="1" applyBorder="1" applyAlignment="1">
      <alignment horizontal="center"/>
    </xf>
    <xf numFmtId="3" fontId="1" fillId="0" borderId="49" xfId="1" applyNumberFormat="1" applyBorder="1"/>
    <xf numFmtId="3" fontId="1" fillId="0" borderId="55" xfId="1" applyNumberFormat="1" applyBorder="1"/>
    <xf numFmtId="3" fontId="2" fillId="0" borderId="44" xfId="1" applyNumberFormat="1" applyFont="1" applyBorder="1"/>
    <xf numFmtId="3" fontId="2" fillId="0" borderId="51" xfId="1" applyNumberFormat="1" applyFont="1" applyBorder="1"/>
    <xf numFmtId="3" fontId="2" fillId="0" borderId="42" xfId="1" applyNumberFormat="1" applyFont="1" applyBorder="1"/>
    <xf numFmtId="3" fontId="2" fillId="0" borderId="24" xfId="1" applyNumberFormat="1" applyFont="1" applyBorder="1"/>
    <xf numFmtId="3" fontId="2" fillId="0" borderId="41" xfId="1" applyNumberFormat="1" applyFont="1" applyBorder="1"/>
    <xf numFmtId="3" fontId="2" fillId="0" borderId="53" xfId="1" applyNumberFormat="1" applyFont="1" applyBorder="1"/>
    <xf numFmtId="3" fontId="2" fillId="0" borderId="45" xfId="1" applyNumberFormat="1" applyFont="1" applyBorder="1"/>
    <xf numFmtId="3" fontId="2" fillId="0" borderId="56" xfId="1" applyNumberFormat="1" applyFont="1" applyBorder="1"/>
    <xf numFmtId="3" fontId="1" fillId="0" borderId="50" xfId="1" applyNumberFormat="1" applyBorder="1"/>
    <xf numFmtId="3" fontId="1" fillId="0" borderId="57" xfId="1" applyNumberFormat="1" applyBorder="1"/>
    <xf numFmtId="3" fontId="1" fillId="0" borderId="46" xfId="1" applyNumberFormat="1" applyBorder="1"/>
    <xf numFmtId="3" fontId="1" fillId="0" borderId="58" xfId="1" applyNumberFormat="1" applyBorder="1"/>
    <xf numFmtId="3" fontId="2" fillId="0" borderId="26" xfId="1" applyNumberFormat="1" applyFont="1" applyBorder="1"/>
    <xf numFmtId="3" fontId="2" fillId="0" borderId="43" xfId="1" applyNumberFormat="1" applyFont="1" applyBorder="1"/>
    <xf numFmtId="3" fontId="2" fillId="0" borderId="54" xfId="1" applyNumberFormat="1" applyFont="1" applyBorder="1"/>
    <xf numFmtId="3" fontId="2" fillId="0" borderId="47" xfId="1" applyNumberFormat="1" applyFont="1" applyBorder="1"/>
    <xf numFmtId="3" fontId="2" fillId="0" borderId="52" xfId="1" applyNumberFormat="1" applyFont="1" applyBorder="1"/>
    <xf numFmtId="3" fontId="2" fillId="0" borderId="48" xfId="1" applyNumberFormat="1" applyFont="1" applyBorder="1"/>
    <xf numFmtId="3" fontId="2" fillId="0" borderId="17" xfId="1" applyNumberFormat="1" applyFont="1" applyBorder="1"/>
    <xf numFmtId="3" fontId="2" fillId="0" borderId="21" xfId="1" applyNumberFormat="1" applyFont="1" applyBorder="1"/>
    <xf numFmtId="3" fontId="2" fillId="0" borderId="59" xfId="1" applyNumberFormat="1" applyFont="1" applyBorder="1"/>
    <xf numFmtId="3" fontId="3" fillId="0" borderId="46" xfId="1" applyNumberFormat="1" applyFont="1" applyBorder="1"/>
    <xf numFmtId="3" fontId="3" fillId="0" borderId="1" xfId="1" applyNumberFormat="1" applyFont="1" applyBorder="1"/>
    <xf numFmtId="3" fontId="3" fillId="0" borderId="19" xfId="1" applyNumberFormat="1" applyFont="1" applyBorder="1"/>
    <xf numFmtId="3" fontId="3" fillId="0" borderId="58" xfId="1" applyNumberFormat="1" applyFont="1" applyBorder="1"/>
    <xf numFmtId="3" fontId="3" fillId="0" borderId="44" xfId="1" applyNumberFormat="1" applyFont="1" applyBorder="1"/>
    <xf numFmtId="3" fontId="3" fillId="0" borderId="4" xfId="1" applyNumberFormat="1" applyFont="1" applyBorder="1"/>
    <xf numFmtId="3" fontId="3" fillId="0" borderId="26" xfId="1" applyNumberFormat="1" applyFont="1" applyBorder="1"/>
    <xf numFmtId="3" fontId="3" fillId="0" borderId="51" xfId="1" applyNumberFormat="1" applyFont="1" applyBorder="1"/>
    <xf numFmtId="9" fontId="1" fillId="0" borderId="34" xfId="2" applyFont="1" applyFill="1" applyBorder="1" applyAlignment="1" applyProtection="1">
      <alignment horizontal="left" indent="1"/>
      <protection locked="0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14" fillId="0" borderId="0" xfId="0" applyFont="1"/>
    <xf numFmtId="0" fontId="13" fillId="0" borderId="18" xfId="0" applyFont="1" applyBorder="1" applyAlignment="1">
      <alignment horizontal="center"/>
    </xf>
    <xf numFmtId="0" fontId="13" fillId="0" borderId="28" xfId="0" applyFont="1" applyBorder="1" applyAlignment="1">
      <alignment horizontal="left" vertical="center" wrapText="1" indent="1"/>
    </xf>
    <xf numFmtId="0" fontId="17" fillId="0" borderId="2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right" vertical="center" wrapText="1" indent="1"/>
    </xf>
    <xf numFmtId="0" fontId="13" fillId="0" borderId="29" xfId="0" applyFont="1" applyBorder="1" applyAlignment="1">
      <alignment horizontal="left" wrapText="1" indent="1"/>
    </xf>
    <xf numFmtId="0" fontId="17" fillId="0" borderId="29" xfId="0" applyFont="1" applyBorder="1" applyAlignment="1">
      <alignment horizontal="left" wrapText="1" indent="1"/>
    </xf>
    <xf numFmtId="0" fontId="17" fillId="0" borderId="29" xfId="0" applyFont="1" applyBorder="1" applyAlignment="1">
      <alignment horizontal="center" wrapText="1"/>
    </xf>
    <xf numFmtId="0" fontId="15" fillId="0" borderId="30" xfId="0" applyFont="1" applyBorder="1" applyAlignment="1" applyProtection="1">
      <alignment horizontal="left" indent="1"/>
      <protection locked="0"/>
    </xf>
    <xf numFmtId="0" fontId="16" fillId="0" borderId="33" xfId="0" applyFont="1" applyBorder="1" applyAlignment="1">
      <alignment horizontal="left" indent="1"/>
    </xf>
    <xf numFmtId="3" fontId="16" fillId="0" borderId="33" xfId="0" applyNumberFormat="1" applyFont="1" applyBorder="1" applyAlignment="1">
      <alignment horizontal="right" indent="1"/>
    </xf>
    <xf numFmtId="0" fontId="1" fillId="0" borderId="30" xfId="0" applyFont="1" applyBorder="1" applyAlignment="1" applyProtection="1">
      <alignment horizontal="left" indent="1"/>
      <protection locked="0"/>
    </xf>
    <xf numFmtId="0" fontId="16" fillId="0" borderId="31" xfId="0" applyFont="1" applyBorder="1" applyAlignment="1">
      <alignment horizontal="left" indent="1"/>
    </xf>
    <xf numFmtId="3" fontId="16" fillId="0" borderId="22" xfId="0" applyNumberFormat="1" applyFont="1" applyBorder="1" applyAlignment="1">
      <alignment horizontal="right" indent="1"/>
    </xf>
    <xf numFmtId="0" fontId="17" fillId="0" borderId="34" xfId="0" applyFont="1" applyBorder="1" applyAlignment="1">
      <alignment horizontal="left" indent="1"/>
    </xf>
    <xf numFmtId="3" fontId="17" fillId="0" borderId="30" xfId="0" applyNumberFormat="1" applyFont="1" applyBorder="1" applyAlignment="1">
      <alignment horizontal="right" indent="1"/>
    </xf>
    <xf numFmtId="0" fontId="1" fillId="0" borderId="29" xfId="0" applyFont="1" applyBorder="1" applyAlignment="1" applyProtection="1">
      <alignment horizontal="left" indent="1"/>
      <protection locked="0"/>
    </xf>
    <xf numFmtId="0" fontId="17" fillId="0" borderId="29" xfId="0" applyFont="1" applyBorder="1" applyAlignment="1">
      <alignment horizontal="left" indent="1"/>
    </xf>
    <xf numFmtId="3" fontId="17" fillId="0" borderId="29" xfId="0" applyNumberFormat="1" applyFont="1" applyBorder="1" applyAlignment="1">
      <alignment horizontal="right" indent="1"/>
    </xf>
    <xf numFmtId="3" fontId="17" fillId="0" borderId="14" xfId="0" applyNumberFormat="1" applyFont="1" applyBorder="1" applyAlignment="1">
      <alignment horizontal="right" indent="1"/>
    </xf>
    <xf numFmtId="3" fontId="13" fillId="0" borderId="30" xfId="0" applyNumberFormat="1" applyFont="1" applyBorder="1" applyAlignment="1">
      <alignment horizontal="right" indent="1"/>
    </xf>
    <xf numFmtId="0" fontId="13" fillId="0" borderId="34" xfId="0" applyFont="1" applyBorder="1" applyAlignment="1">
      <alignment horizontal="left" indent="1"/>
    </xf>
    <xf numFmtId="3" fontId="13" fillId="0" borderId="14" xfId="0" applyNumberFormat="1" applyFont="1" applyBorder="1" applyAlignment="1">
      <alignment horizontal="right" indent="1"/>
    </xf>
    <xf numFmtId="0" fontId="13" fillId="0" borderId="29" xfId="0" applyFont="1" applyBorder="1" applyAlignment="1">
      <alignment horizontal="left" indent="1"/>
    </xf>
    <xf numFmtId="0" fontId="0" fillId="0" borderId="33" xfId="0" applyBorder="1" applyAlignment="1">
      <alignment horizontal="left" indent="1"/>
    </xf>
    <xf numFmtId="3" fontId="0" fillId="0" borderId="33" xfId="0" applyNumberFormat="1" applyBorder="1" applyAlignment="1">
      <alignment horizontal="right" indent="1"/>
    </xf>
    <xf numFmtId="0" fontId="0" fillId="0" borderId="31" xfId="0" applyBorder="1" applyAlignment="1">
      <alignment horizontal="left" indent="1"/>
    </xf>
    <xf numFmtId="0" fontId="15" fillId="0" borderId="38" xfId="0" applyFont="1" applyBorder="1" applyAlignment="1" applyProtection="1">
      <alignment horizontal="left" indent="1"/>
      <protection locked="0"/>
    </xf>
    <xf numFmtId="0" fontId="1" fillId="0" borderId="34" xfId="0" applyFont="1" applyBorder="1" applyAlignment="1" applyProtection="1">
      <alignment horizontal="left" indent="1"/>
      <protection locked="0"/>
    </xf>
    <xf numFmtId="3" fontId="13" fillId="0" borderId="35" xfId="0" applyNumberFormat="1" applyFont="1" applyBorder="1" applyAlignment="1">
      <alignment horizontal="right" indent="1"/>
    </xf>
    <xf numFmtId="3" fontId="13" fillId="0" borderId="34" xfId="0" applyNumberFormat="1" applyFont="1" applyBorder="1" applyAlignment="1">
      <alignment horizontal="right" indent="1"/>
    </xf>
    <xf numFmtId="3" fontId="13" fillId="0" borderId="36" xfId="0" applyNumberFormat="1" applyFont="1" applyBorder="1" applyAlignment="1">
      <alignment horizontal="right" indent="1"/>
    </xf>
    <xf numFmtId="3" fontId="13" fillId="0" borderId="37" xfId="0" applyNumberFormat="1" applyFont="1" applyBorder="1" applyAlignment="1">
      <alignment horizontal="right" indent="1"/>
    </xf>
    <xf numFmtId="0" fontId="1" fillId="0" borderId="0" xfId="0" applyFont="1" applyAlignment="1" applyProtection="1">
      <alignment horizontal="left" indent="1"/>
      <protection locked="0"/>
    </xf>
    <xf numFmtId="0" fontId="13" fillId="0" borderId="0" xfId="0" applyFont="1" applyAlignment="1">
      <alignment horizontal="left" indent="1"/>
    </xf>
    <xf numFmtId="3" fontId="13" fillId="0" borderId="0" xfId="0" applyNumberFormat="1" applyFont="1" applyAlignment="1">
      <alignment horizontal="right" indent="1"/>
    </xf>
    <xf numFmtId="3" fontId="0" fillId="0" borderId="0" xfId="0" applyNumberFormat="1" applyAlignment="1">
      <alignment horizontal="right" indent="1"/>
    </xf>
    <xf numFmtId="3" fontId="0" fillId="0" borderId="0" xfId="0" applyNumberFormat="1" applyAlignment="1">
      <alignment horizontal="right"/>
    </xf>
    <xf numFmtId="9" fontId="0" fillId="0" borderId="0" xfId="2" applyFont="1" applyFill="1"/>
    <xf numFmtId="0" fontId="1" fillId="0" borderId="30" xfId="0" applyFont="1" applyBorder="1" applyAlignment="1" applyProtection="1">
      <alignment horizontal="left" wrapText="1" indent="1"/>
      <protection locked="0"/>
    </xf>
    <xf numFmtId="0" fontId="1" fillId="0" borderId="34" xfId="0" applyFont="1" applyBorder="1" applyAlignment="1" applyProtection="1">
      <alignment horizontal="left" wrapText="1" inden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3" fontId="17" fillId="0" borderId="37" xfId="0" applyNumberFormat="1" applyFont="1" applyBorder="1" applyAlignment="1">
      <alignment horizontal="right" indent="1"/>
    </xf>
    <xf numFmtId="0" fontId="0" fillId="0" borderId="39" xfId="0" applyBorder="1" applyAlignment="1">
      <alignment horizontal="left" indent="1"/>
    </xf>
    <xf numFmtId="0" fontId="16" fillId="0" borderId="32" xfId="0" applyFont="1" applyBorder="1" applyAlignment="1">
      <alignment horizontal="left" indent="1"/>
    </xf>
    <xf numFmtId="0" fontId="17" fillId="0" borderId="37" xfId="0" applyFont="1" applyBorder="1" applyAlignment="1">
      <alignment horizontal="left" indent="1"/>
    </xf>
    <xf numFmtId="3" fontId="17" fillId="0" borderId="35" xfId="0" applyNumberFormat="1" applyFont="1" applyBorder="1" applyAlignment="1">
      <alignment horizontal="right" indent="1"/>
    </xf>
    <xf numFmtId="3" fontId="17" fillId="0" borderId="34" xfId="0" applyNumberFormat="1" applyFont="1" applyBorder="1" applyAlignment="1">
      <alignment horizontal="right" indent="1"/>
    </xf>
    <xf numFmtId="0" fontId="0" fillId="0" borderId="32" xfId="0" applyBorder="1" applyAlignment="1">
      <alignment horizontal="left" indent="1"/>
    </xf>
    <xf numFmtId="0" fontId="13" fillId="0" borderId="37" xfId="0" applyFont="1" applyBorder="1" applyAlignment="1">
      <alignment horizontal="left" indent="1"/>
    </xf>
    <xf numFmtId="0" fontId="1" fillId="0" borderId="18" xfId="0" applyFont="1" applyBorder="1" applyAlignment="1" applyProtection="1">
      <alignment horizontal="left" indent="1"/>
      <protection locked="0"/>
    </xf>
    <xf numFmtId="0" fontId="13" fillId="0" borderId="18" xfId="0" applyFont="1" applyBorder="1" applyAlignment="1">
      <alignment horizontal="left" indent="1"/>
    </xf>
    <xf numFmtId="3" fontId="0" fillId="0" borderId="31" xfId="0" applyNumberFormat="1" applyBorder="1" applyAlignment="1">
      <alignment horizontal="right" indent="1"/>
    </xf>
    <xf numFmtId="3" fontId="0" fillId="0" borderId="32" xfId="0" applyNumberFormat="1" applyBorder="1" applyAlignment="1">
      <alignment horizontal="right" indent="1"/>
    </xf>
    <xf numFmtId="3" fontId="13" fillId="0" borderId="31" xfId="0" applyNumberFormat="1" applyFont="1" applyBorder="1" applyAlignment="1">
      <alignment horizontal="right" indent="1"/>
    </xf>
    <xf numFmtId="0" fontId="13" fillId="0" borderId="40" xfId="0" applyFont="1" applyBorder="1" applyAlignment="1">
      <alignment horizontal="left" indent="1"/>
    </xf>
    <xf numFmtId="0" fontId="15" fillId="0" borderId="29" xfId="0" applyFont="1" applyBorder="1" applyAlignment="1" applyProtection="1">
      <alignment horizontal="left" indent="1"/>
      <protection locked="0"/>
    </xf>
    <xf numFmtId="0" fontId="15" fillId="0" borderId="34" xfId="0" applyFont="1" applyBorder="1" applyAlignment="1" applyProtection="1">
      <alignment horizontal="left" indent="1"/>
      <protection locked="0"/>
    </xf>
    <xf numFmtId="0" fontId="9" fillId="2" borderId="0" xfId="1" applyFont="1" applyFill="1" applyAlignment="1">
      <alignment horizontal="left"/>
    </xf>
    <xf numFmtId="0" fontId="9" fillId="0" borderId="0" xfId="1" applyFont="1" applyAlignment="1">
      <alignment horizontal="left"/>
    </xf>
    <xf numFmtId="0" fontId="13" fillId="0" borderId="0" xfId="0" applyFont="1" applyAlignment="1">
      <alignment horizont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workbookViewId="0">
      <selection activeCell="U18" sqref="U18"/>
    </sheetView>
  </sheetViews>
  <sheetFormatPr defaultRowHeight="15" x14ac:dyDescent="0.25"/>
  <cols>
    <col min="1" max="1" width="37.7109375" customWidth="1"/>
    <col min="2" max="3" width="9.42578125" customWidth="1"/>
    <col min="4" max="4" width="9.42578125" style="2" customWidth="1"/>
    <col min="5" max="6" width="9.42578125" customWidth="1"/>
    <col min="7" max="7" width="9.42578125" style="2" customWidth="1"/>
    <col min="8" max="8" width="10.42578125" customWidth="1"/>
    <col min="9" max="9" width="11.42578125" customWidth="1"/>
    <col min="10" max="10" width="10.7109375" customWidth="1"/>
    <col min="11" max="13" width="11.7109375" bestFit="1" customWidth="1"/>
    <col min="14" max="14" width="10.7109375" bestFit="1" customWidth="1"/>
    <col min="15" max="15" width="10.85546875" customWidth="1"/>
  </cols>
  <sheetData>
    <row r="1" spans="1:15" x14ac:dyDescent="0.25">
      <c r="A1" s="2"/>
      <c r="B1" s="2"/>
      <c r="C1" s="5"/>
      <c r="D1" s="6"/>
      <c r="E1" s="6"/>
      <c r="F1" s="2"/>
      <c r="G1" s="5"/>
      <c r="H1" s="6"/>
      <c r="I1" s="71"/>
      <c r="J1" s="2"/>
      <c r="K1" s="2"/>
      <c r="L1" s="5" t="s">
        <v>16</v>
      </c>
      <c r="M1" s="6"/>
      <c r="N1" s="6"/>
    </row>
    <row r="2" spans="1:15" x14ac:dyDescent="0.25">
      <c r="A2" s="7"/>
      <c r="B2" s="7"/>
      <c r="C2" s="8"/>
      <c r="D2" s="9"/>
      <c r="E2" s="10"/>
      <c r="F2" s="7"/>
      <c r="G2" s="8"/>
      <c r="H2" s="9"/>
      <c r="I2" s="72"/>
      <c r="J2" s="2"/>
      <c r="K2" s="2"/>
      <c r="L2" s="8" t="s">
        <v>83</v>
      </c>
      <c r="M2" s="9"/>
      <c r="N2" s="10"/>
    </row>
    <row r="3" spans="1:15" s="2" customFormat="1" x14ac:dyDescent="0.25">
      <c r="A3" s="7"/>
      <c r="B3" s="7"/>
      <c r="C3" s="8"/>
      <c r="D3" s="8"/>
      <c r="E3" s="8"/>
      <c r="F3" s="7"/>
      <c r="G3" s="8"/>
      <c r="H3" s="8"/>
      <c r="I3" s="73"/>
      <c r="L3" s="8" t="s">
        <v>84</v>
      </c>
      <c r="M3" s="8"/>
      <c r="N3" s="8"/>
    </row>
    <row r="4" spans="1:15" s="2" customFormat="1" x14ac:dyDescent="0.25">
      <c r="A4" s="7"/>
      <c r="B4" s="7"/>
      <c r="C4" s="170"/>
      <c r="D4" s="170"/>
      <c r="E4" s="170"/>
      <c r="F4" s="12"/>
      <c r="G4" s="171"/>
      <c r="H4" s="171"/>
      <c r="I4" s="171"/>
      <c r="L4" s="171" t="s">
        <v>82</v>
      </c>
      <c r="M4" s="171"/>
      <c r="N4" s="171"/>
    </row>
    <row r="5" spans="1:15" s="2" customFormat="1" x14ac:dyDescent="0.25">
      <c r="A5" s="7"/>
      <c r="B5" s="7"/>
      <c r="C5" s="11"/>
      <c r="D5" s="11"/>
      <c r="E5" s="7"/>
      <c r="F5" s="7"/>
      <c r="G5" s="7"/>
      <c r="H5" s="7"/>
      <c r="I5"/>
    </row>
    <row r="6" spans="1:15" s="2" customFormat="1" x14ac:dyDescent="0.25">
      <c r="A6" s="7"/>
      <c r="B6" s="7"/>
      <c r="C6" s="7"/>
      <c r="D6" s="7"/>
      <c r="E6" s="7"/>
      <c r="F6" s="7"/>
      <c r="G6" s="7"/>
      <c r="H6" s="7"/>
      <c r="I6"/>
    </row>
    <row r="7" spans="1:15" s="2" customFormat="1" ht="18" x14ac:dyDescent="0.25">
      <c r="A7" s="13" t="s">
        <v>77</v>
      </c>
      <c r="B7" s="13"/>
      <c r="C7" s="13"/>
      <c r="D7" s="13"/>
      <c r="E7" s="13"/>
      <c r="F7" s="13"/>
      <c r="G7" s="13"/>
      <c r="H7" s="13"/>
      <c r="I7"/>
    </row>
    <row r="8" spans="1:15" s="2" customFormat="1" ht="18" x14ac:dyDescent="0.25">
      <c r="A8" s="14"/>
      <c r="B8" s="15"/>
      <c r="C8" s="15"/>
      <c r="D8" s="15"/>
      <c r="E8" s="15"/>
      <c r="F8" s="15"/>
      <c r="G8" s="15"/>
      <c r="H8" s="15"/>
      <c r="I8"/>
    </row>
    <row r="9" spans="1:15" s="2" customFormat="1" ht="15.75" thickBot="1" x14ac:dyDescent="0.3">
      <c r="A9" s="7"/>
      <c r="B9" s="9"/>
      <c r="C9" s="9"/>
      <c r="D9" s="7"/>
      <c r="E9" s="7"/>
      <c r="F9" s="9"/>
      <c r="G9" s="9"/>
      <c r="H9" s="8"/>
      <c r="I9" s="73"/>
      <c r="J9" s="8"/>
      <c r="K9" s="9"/>
      <c r="L9" s="9"/>
      <c r="M9" s="9"/>
      <c r="N9" s="9"/>
      <c r="O9" s="9" t="s">
        <v>61</v>
      </c>
    </row>
    <row r="10" spans="1:15" x14ac:dyDescent="0.25">
      <c r="A10" s="16" t="s">
        <v>0</v>
      </c>
      <c r="B10" s="17" t="s">
        <v>17</v>
      </c>
      <c r="C10" s="17" t="s">
        <v>66</v>
      </c>
      <c r="D10" s="17" t="s">
        <v>67</v>
      </c>
      <c r="E10" s="17" t="s">
        <v>70</v>
      </c>
      <c r="F10" s="17" t="s">
        <v>72</v>
      </c>
      <c r="G10" s="17" t="s">
        <v>73</v>
      </c>
      <c r="H10" s="54" t="s">
        <v>76</v>
      </c>
      <c r="I10" s="69" t="s">
        <v>78</v>
      </c>
      <c r="J10" s="74" t="s">
        <v>81</v>
      </c>
      <c r="K10" s="74" t="s">
        <v>69</v>
      </c>
      <c r="L10" s="74" t="s">
        <v>71</v>
      </c>
      <c r="M10" s="54" t="s">
        <v>74</v>
      </c>
      <c r="N10" s="74" t="s">
        <v>75</v>
      </c>
      <c r="O10" s="76" t="s">
        <v>79</v>
      </c>
    </row>
    <row r="11" spans="1:15" ht="15.75" thickBot="1" x14ac:dyDescent="0.3">
      <c r="A11" s="18"/>
      <c r="B11" s="19"/>
      <c r="C11" s="19"/>
      <c r="D11" s="19"/>
      <c r="E11" s="19"/>
      <c r="F11" s="19"/>
      <c r="G11" s="19"/>
      <c r="H11" s="55"/>
      <c r="I11" s="70"/>
      <c r="J11" s="75"/>
      <c r="K11" s="75"/>
      <c r="L11" s="75"/>
      <c r="M11" s="55"/>
      <c r="N11" s="75"/>
      <c r="O11" s="77"/>
    </row>
    <row r="12" spans="1:15" x14ac:dyDescent="0.25">
      <c r="A12" s="20"/>
      <c r="B12" s="21"/>
      <c r="C12" s="31"/>
      <c r="D12" s="21"/>
      <c r="E12" s="21"/>
      <c r="F12" s="21"/>
      <c r="G12" s="21"/>
      <c r="H12" s="56"/>
      <c r="I12" s="69"/>
      <c r="J12" s="74"/>
      <c r="K12" s="74"/>
      <c r="L12" s="74"/>
      <c r="M12" s="54"/>
      <c r="N12" s="74"/>
      <c r="O12" s="76"/>
    </row>
    <row r="13" spans="1:15" x14ac:dyDescent="0.25">
      <c r="A13" s="32" t="s">
        <v>1</v>
      </c>
      <c r="B13" s="33">
        <v>95491</v>
      </c>
      <c r="C13" s="33">
        <v>98010</v>
      </c>
      <c r="D13" s="33">
        <v>143263</v>
      </c>
      <c r="E13" s="33">
        <v>152014</v>
      </c>
      <c r="F13" s="33">
        <v>161652</v>
      </c>
      <c r="G13" s="33">
        <v>162787</v>
      </c>
      <c r="H13" s="33">
        <v>262759</v>
      </c>
      <c r="I13" s="33">
        <v>250917</v>
      </c>
      <c r="J13" s="33">
        <v>248200</v>
      </c>
      <c r="K13" s="33">
        <f>J13*1.06</f>
        <v>263092</v>
      </c>
      <c r="L13" s="33">
        <f t="shared" ref="L13:O14" si="0">K13*1.04</f>
        <v>273615.68</v>
      </c>
      <c r="M13" s="78">
        <f t="shared" si="0"/>
        <v>284560.30719999998</v>
      </c>
      <c r="N13" s="33">
        <f t="shared" si="0"/>
        <v>295942.71948799997</v>
      </c>
      <c r="O13" s="79">
        <f t="shared" si="0"/>
        <v>307780.42826751998</v>
      </c>
    </row>
    <row r="14" spans="1:15" x14ac:dyDescent="0.25">
      <c r="A14" s="32" t="s">
        <v>2</v>
      </c>
      <c r="B14" s="33">
        <v>125148</v>
      </c>
      <c r="C14" s="33">
        <v>137585</v>
      </c>
      <c r="D14" s="33">
        <v>89648</v>
      </c>
      <c r="E14" s="33">
        <v>120336</v>
      </c>
      <c r="F14" s="33">
        <v>95748</v>
      </c>
      <c r="G14" s="33">
        <v>104846</v>
      </c>
      <c r="H14" s="33">
        <v>144582</v>
      </c>
      <c r="I14" s="33">
        <v>197740</v>
      </c>
      <c r="J14" s="33">
        <v>81100</v>
      </c>
      <c r="K14" s="33">
        <f>J14*1.06</f>
        <v>85966</v>
      </c>
      <c r="L14" s="33">
        <f t="shared" si="0"/>
        <v>89404.64</v>
      </c>
      <c r="M14" s="78">
        <f t="shared" si="0"/>
        <v>92980.825599999996</v>
      </c>
      <c r="N14" s="33">
        <f t="shared" si="0"/>
        <v>96700.058623999998</v>
      </c>
      <c r="O14" s="79">
        <f t="shared" si="0"/>
        <v>100568.06096896</v>
      </c>
    </row>
    <row r="15" spans="1:15" x14ac:dyDescent="0.25">
      <c r="A15" s="34" t="s">
        <v>3</v>
      </c>
      <c r="B15" s="33">
        <v>0</v>
      </c>
      <c r="C15" s="35">
        <v>0</v>
      </c>
      <c r="D15" s="33">
        <v>2110</v>
      </c>
      <c r="E15" s="33">
        <v>11562</v>
      </c>
      <c r="F15" s="33">
        <v>84171</v>
      </c>
      <c r="G15" s="33">
        <v>84961</v>
      </c>
      <c r="H15" s="33">
        <v>205389</v>
      </c>
      <c r="I15" s="33">
        <v>76392</v>
      </c>
      <c r="J15" s="33">
        <v>8000</v>
      </c>
      <c r="K15" s="33">
        <v>11000</v>
      </c>
      <c r="L15" s="33">
        <v>5000</v>
      </c>
      <c r="M15" s="35">
        <v>4000</v>
      </c>
      <c r="N15" s="33">
        <v>3000</v>
      </c>
      <c r="O15" s="79">
        <v>3000</v>
      </c>
    </row>
    <row r="16" spans="1:15" ht="15.75" thickBot="1" x14ac:dyDescent="0.3">
      <c r="A16" s="36" t="s">
        <v>4</v>
      </c>
      <c r="B16" s="37">
        <f t="shared" ref="B16:C16" si="1">B13+B14</f>
        <v>220639</v>
      </c>
      <c r="C16" s="37">
        <f t="shared" si="1"/>
        <v>235595</v>
      </c>
      <c r="D16" s="37">
        <f>D13+D14+D15</f>
        <v>235021</v>
      </c>
      <c r="E16" s="37">
        <f t="shared" ref="E16:J16" si="2">SUM(E13:E15)</f>
        <v>283912</v>
      </c>
      <c r="F16" s="37">
        <f t="shared" si="2"/>
        <v>341571</v>
      </c>
      <c r="G16" s="37">
        <f t="shared" si="2"/>
        <v>352594</v>
      </c>
      <c r="H16" s="37">
        <f t="shared" si="2"/>
        <v>612730</v>
      </c>
      <c r="I16" s="37">
        <f t="shared" si="2"/>
        <v>525049</v>
      </c>
      <c r="J16" s="37">
        <f t="shared" si="2"/>
        <v>337300</v>
      </c>
      <c r="K16" s="37">
        <f t="shared" ref="K16:O16" si="3">SUM(K13:K15)</f>
        <v>360058</v>
      </c>
      <c r="L16" s="37">
        <f t="shared" si="3"/>
        <v>368020.32</v>
      </c>
      <c r="M16" s="80">
        <f t="shared" si="3"/>
        <v>381541.13279999996</v>
      </c>
      <c r="N16" s="37">
        <f t="shared" si="3"/>
        <v>395642.77811199997</v>
      </c>
      <c r="O16" s="81">
        <f t="shared" si="3"/>
        <v>411348.48923647997</v>
      </c>
    </row>
    <row r="17" spans="1:16" x14ac:dyDescent="0.25">
      <c r="A17" s="38"/>
      <c r="B17" s="39"/>
      <c r="C17" s="40"/>
      <c r="D17" s="39"/>
      <c r="E17" s="39"/>
      <c r="F17" s="39"/>
      <c r="G17" s="39"/>
      <c r="H17" s="57"/>
      <c r="I17" s="82"/>
      <c r="J17" s="83"/>
      <c r="K17" s="83"/>
      <c r="L17" s="83"/>
      <c r="M17" s="84"/>
      <c r="N17" s="83"/>
      <c r="O17" s="85"/>
    </row>
    <row r="18" spans="1:16" x14ac:dyDescent="0.25">
      <c r="A18" s="34" t="s">
        <v>5</v>
      </c>
      <c r="B18" s="41">
        <v>762879</v>
      </c>
      <c r="C18" s="41">
        <v>1004709</v>
      </c>
      <c r="D18" s="41">
        <v>805930</v>
      </c>
      <c r="E18" s="41">
        <v>782367</v>
      </c>
      <c r="F18" s="41">
        <v>936930</v>
      </c>
      <c r="G18" s="41">
        <v>925501</v>
      </c>
      <c r="H18" s="53">
        <v>895855</v>
      </c>
      <c r="I18" s="41">
        <v>1051197</v>
      </c>
      <c r="J18" s="41">
        <v>1159708</v>
      </c>
      <c r="K18" s="41">
        <f>K19+K20+100000</f>
        <v>1007696.3200000001</v>
      </c>
      <c r="L18" s="41">
        <f>L19+L20+70000</f>
        <v>1014004.1728000001</v>
      </c>
      <c r="M18" s="35">
        <f>M19+M20+50000</f>
        <v>1031764.3397120001</v>
      </c>
      <c r="N18" s="33">
        <f>N19+N20+20000</f>
        <v>1041034.9133004802</v>
      </c>
      <c r="O18" s="79">
        <f>O19+O20+20000</f>
        <v>1081876.3098324994</v>
      </c>
    </row>
    <row r="19" spans="1:16" x14ac:dyDescent="0.25">
      <c r="A19" s="34" t="s">
        <v>12</v>
      </c>
      <c r="B19" s="41">
        <v>334419</v>
      </c>
      <c r="C19" s="41">
        <v>345276</v>
      </c>
      <c r="D19" s="41">
        <v>352421</v>
      </c>
      <c r="E19" s="41">
        <v>354317</v>
      </c>
      <c r="F19" s="41">
        <v>357379</v>
      </c>
      <c r="G19" s="41">
        <v>411761</v>
      </c>
      <c r="H19" s="53">
        <v>475320</v>
      </c>
      <c r="I19" s="41">
        <v>593102</v>
      </c>
      <c r="J19" s="41">
        <v>854817</v>
      </c>
      <c r="K19" s="41">
        <f>J19*1.04-80000</f>
        <v>809009.68</v>
      </c>
      <c r="L19" s="41">
        <f>K19*1.04</f>
        <v>841370.06720000005</v>
      </c>
      <c r="M19" s="35">
        <f>L19*1.04</f>
        <v>875024.86988800007</v>
      </c>
      <c r="N19" s="33">
        <f>M19*1.04</f>
        <v>910025.86468352017</v>
      </c>
      <c r="O19" s="79">
        <f>N19*1.04</f>
        <v>946426.89927086106</v>
      </c>
    </row>
    <row r="20" spans="1:16" x14ac:dyDescent="0.25">
      <c r="A20" s="34" t="s">
        <v>13</v>
      </c>
      <c r="B20" s="41">
        <v>71952</v>
      </c>
      <c r="C20" s="41">
        <v>81805</v>
      </c>
      <c r="D20" s="41">
        <v>84736</v>
      </c>
      <c r="E20" s="41">
        <v>88793</v>
      </c>
      <c r="F20" s="41">
        <v>88527</v>
      </c>
      <c r="G20" s="41">
        <v>96688</v>
      </c>
      <c r="H20" s="53">
        <v>94666</v>
      </c>
      <c r="I20" s="41">
        <v>94120</v>
      </c>
      <c r="J20" s="41">
        <v>94891</v>
      </c>
      <c r="K20" s="41">
        <f t="shared" ref="K20:O20" si="4">J20*1.04</f>
        <v>98686.64</v>
      </c>
      <c r="L20" s="41">
        <f t="shared" si="4"/>
        <v>102634.10560000001</v>
      </c>
      <c r="M20" s="35">
        <f t="shared" si="4"/>
        <v>106739.46982400001</v>
      </c>
      <c r="N20" s="33">
        <f t="shared" si="4"/>
        <v>111009.04861696002</v>
      </c>
      <c r="O20" s="79">
        <f t="shared" si="4"/>
        <v>115449.41056163842</v>
      </c>
    </row>
    <row r="21" spans="1:16" ht="15.75" thickBot="1" x14ac:dyDescent="0.3">
      <c r="A21" s="36" t="s">
        <v>6</v>
      </c>
      <c r="B21" s="37">
        <f>B16+B18</f>
        <v>983518</v>
      </c>
      <c r="C21" s="37">
        <f>C16+C18</f>
        <v>1240304</v>
      </c>
      <c r="D21" s="37">
        <f t="shared" ref="D21" si="5">D16+D18</f>
        <v>1040951</v>
      </c>
      <c r="E21" s="37">
        <f t="shared" ref="E21" si="6">E16+E18</f>
        <v>1066279</v>
      </c>
      <c r="F21" s="37">
        <f>F16+F18</f>
        <v>1278501</v>
      </c>
      <c r="G21" s="37">
        <f>G16+G18</f>
        <v>1278095</v>
      </c>
      <c r="H21" s="58">
        <f t="shared" ref="H21" si="7">H16+H18</f>
        <v>1508585</v>
      </c>
      <c r="I21" s="80">
        <f t="shared" ref="I21" si="8">I16+I18</f>
        <v>1576246</v>
      </c>
      <c r="J21" s="37">
        <f>J16+J18</f>
        <v>1497008</v>
      </c>
      <c r="K21" s="37">
        <f t="shared" ref="K21:O21" si="9">K16+K18</f>
        <v>1367754.32</v>
      </c>
      <c r="L21" s="37">
        <f t="shared" si="9"/>
        <v>1382024.4928000001</v>
      </c>
      <c r="M21" s="37">
        <f t="shared" si="9"/>
        <v>1413305.472512</v>
      </c>
      <c r="N21" s="37">
        <f t="shared" si="9"/>
        <v>1436677.6914124801</v>
      </c>
      <c r="O21" s="81">
        <f t="shared" si="9"/>
        <v>1493224.7990689795</v>
      </c>
    </row>
    <row r="22" spans="1:16" ht="15.75" thickBot="1" x14ac:dyDescent="0.3">
      <c r="A22" s="42"/>
      <c r="B22" s="43"/>
      <c r="C22" s="40"/>
      <c r="D22" s="39"/>
      <c r="E22" s="39"/>
      <c r="F22" s="39"/>
      <c r="G22" s="39"/>
      <c r="H22" s="57"/>
      <c r="I22" s="86"/>
      <c r="J22" s="39"/>
      <c r="K22" s="39"/>
      <c r="L22" s="39"/>
      <c r="M22" s="40"/>
      <c r="N22" s="39"/>
      <c r="O22" s="87"/>
    </row>
    <row r="23" spans="1:16" x14ac:dyDescent="0.25">
      <c r="A23" s="44" t="s">
        <v>7</v>
      </c>
      <c r="B23" s="45">
        <v>915249</v>
      </c>
      <c r="C23" s="45">
        <v>934735</v>
      </c>
      <c r="D23" s="45">
        <v>829584</v>
      </c>
      <c r="E23" s="45">
        <v>805540</v>
      </c>
      <c r="F23" s="45">
        <v>874942</v>
      </c>
      <c r="G23" s="45">
        <v>999213</v>
      </c>
      <c r="H23" s="59">
        <v>993799</v>
      </c>
      <c r="I23" s="45">
        <v>1028521</v>
      </c>
      <c r="J23" s="45">
        <v>1259352</v>
      </c>
      <c r="K23" s="45">
        <f t="shared" ref="K23:O23" si="10">J23*1.01</f>
        <v>1271945.52</v>
      </c>
      <c r="L23" s="45">
        <f t="shared" si="10"/>
        <v>1284664.9752</v>
      </c>
      <c r="M23" s="88">
        <f t="shared" si="10"/>
        <v>1297511.6249520001</v>
      </c>
      <c r="N23" s="45">
        <f t="shared" si="10"/>
        <v>1310486.7412015202</v>
      </c>
      <c r="O23" s="89">
        <f t="shared" si="10"/>
        <v>1323591.6086135353</v>
      </c>
      <c r="P23" s="68"/>
    </row>
    <row r="24" spans="1:16" x14ac:dyDescent="0.25">
      <c r="A24" s="32" t="s">
        <v>8</v>
      </c>
      <c r="B24" s="46">
        <v>881851</v>
      </c>
      <c r="C24" s="47">
        <v>294585</v>
      </c>
      <c r="D24" s="46">
        <v>140872</v>
      </c>
      <c r="E24" s="46">
        <v>226313</v>
      </c>
      <c r="F24" s="46">
        <v>386934</v>
      </c>
      <c r="G24" s="46">
        <v>215203</v>
      </c>
      <c r="H24" s="60">
        <v>336447</v>
      </c>
      <c r="I24" s="46">
        <v>477328</v>
      </c>
      <c r="J24" s="46">
        <v>237656</v>
      </c>
      <c r="K24" s="46">
        <f>J24*0.4</f>
        <v>95062.400000000009</v>
      </c>
      <c r="L24" s="46">
        <f t="shared" ref="L24:O24" si="11">K24*0.5</f>
        <v>47531.200000000004</v>
      </c>
      <c r="M24" s="90">
        <f t="shared" si="11"/>
        <v>23765.600000000002</v>
      </c>
      <c r="N24" s="46">
        <f t="shared" si="11"/>
        <v>11882.800000000001</v>
      </c>
      <c r="O24" s="91">
        <f t="shared" si="11"/>
        <v>5941.4000000000005</v>
      </c>
    </row>
    <row r="25" spans="1:16" ht="15.75" thickBot="1" x14ac:dyDescent="0.3">
      <c r="A25" s="36" t="s">
        <v>9</v>
      </c>
      <c r="B25" s="37">
        <f t="shared" ref="B25:D25" si="12">B23+B24</f>
        <v>1797100</v>
      </c>
      <c r="C25" s="37">
        <f t="shared" si="12"/>
        <v>1229320</v>
      </c>
      <c r="D25" s="37">
        <f t="shared" si="12"/>
        <v>970456</v>
      </c>
      <c r="E25" s="37">
        <f t="shared" ref="E25:F25" si="13">E23+E24</f>
        <v>1031853</v>
      </c>
      <c r="F25" s="37">
        <f t="shared" si="13"/>
        <v>1261876</v>
      </c>
      <c r="G25" s="37">
        <f t="shared" ref="G25" si="14">G23+G24</f>
        <v>1214416</v>
      </c>
      <c r="H25" s="58">
        <f>H23+H24</f>
        <v>1330246</v>
      </c>
      <c r="I25" s="80">
        <f t="shared" ref="I25:J25" si="15">I23+I24</f>
        <v>1505849</v>
      </c>
      <c r="J25" s="37">
        <f t="shared" si="15"/>
        <v>1497008</v>
      </c>
      <c r="K25" s="37">
        <f t="shared" ref="K25:L25" si="16">K23+K24</f>
        <v>1367007.92</v>
      </c>
      <c r="L25" s="37">
        <f t="shared" si="16"/>
        <v>1332196.1751999999</v>
      </c>
      <c r="M25" s="92">
        <f t="shared" ref="M25" si="17">M23+M24</f>
        <v>1321277.2249520002</v>
      </c>
      <c r="N25" s="37">
        <f t="shared" ref="N25:O25" si="18">N23+N24</f>
        <v>1322369.5412015202</v>
      </c>
      <c r="O25" s="81">
        <f t="shared" si="18"/>
        <v>1329533.0086135352</v>
      </c>
    </row>
    <row r="26" spans="1:16" ht="15.75" thickBot="1" x14ac:dyDescent="0.3">
      <c r="A26" s="48"/>
      <c r="B26" s="43"/>
      <c r="C26" s="49"/>
      <c r="D26" s="43"/>
      <c r="E26" s="43"/>
      <c r="F26" s="43"/>
      <c r="G26" s="43"/>
      <c r="H26" s="61"/>
      <c r="I26" s="93"/>
      <c r="J26" s="43"/>
      <c r="K26" s="43"/>
      <c r="L26" s="43"/>
      <c r="M26" s="49"/>
      <c r="N26" s="43"/>
      <c r="O26" s="94"/>
    </row>
    <row r="27" spans="1:16" ht="15.75" thickBot="1" x14ac:dyDescent="0.3">
      <c r="A27" s="50" t="s">
        <v>10</v>
      </c>
      <c r="B27" s="51">
        <f t="shared" ref="B27:F27" si="19">B21-B25</f>
        <v>-813582</v>
      </c>
      <c r="C27" s="51">
        <f t="shared" si="19"/>
        <v>10984</v>
      </c>
      <c r="D27" s="51">
        <f t="shared" si="19"/>
        <v>70495</v>
      </c>
      <c r="E27" s="51">
        <f t="shared" si="19"/>
        <v>34426</v>
      </c>
      <c r="F27" s="51">
        <f t="shared" si="19"/>
        <v>16625</v>
      </c>
      <c r="G27" s="51">
        <f t="shared" ref="G27:H27" si="20">G21-G25</f>
        <v>63679</v>
      </c>
      <c r="H27" s="62">
        <f t="shared" si="20"/>
        <v>178339</v>
      </c>
      <c r="I27" s="95">
        <f t="shared" ref="I27:N27" si="21">I21-I25</f>
        <v>70397</v>
      </c>
      <c r="J27" s="51">
        <f t="shared" si="21"/>
        <v>0</v>
      </c>
      <c r="K27" s="51">
        <f t="shared" si="21"/>
        <v>746.4000000001397</v>
      </c>
      <c r="L27" s="51">
        <f t="shared" si="21"/>
        <v>49828.317600000184</v>
      </c>
      <c r="M27" s="95">
        <f t="shared" si="21"/>
        <v>92028.247559999814</v>
      </c>
      <c r="N27" s="51">
        <f t="shared" si="21"/>
        <v>114308.15021095984</v>
      </c>
      <c r="O27" s="96">
        <f t="shared" ref="O27" si="22">O21-O25</f>
        <v>163691.79045544425</v>
      </c>
    </row>
    <row r="28" spans="1:16" x14ac:dyDescent="0.25">
      <c r="A28" s="22"/>
      <c r="B28" s="23"/>
      <c r="C28" s="24"/>
      <c r="D28" s="23"/>
      <c r="E28" s="23"/>
      <c r="F28" s="23"/>
      <c r="G28" s="23"/>
      <c r="H28" s="63"/>
      <c r="I28" s="97"/>
      <c r="J28" s="98"/>
      <c r="K28" s="98"/>
      <c r="L28" s="98"/>
      <c r="M28" s="99"/>
      <c r="N28" s="98"/>
      <c r="O28" s="100"/>
    </row>
    <row r="29" spans="1:16" ht="24.75" customHeight="1" x14ac:dyDescent="0.25">
      <c r="A29" s="25" t="s">
        <v>11</v>
      </c>
      <c r="B29" s="26">
        <v>0</v>
      </c>
      <c r="C29" s="27">
        <v>0</v>
      </c>
      <c r="D29" s="26">
        <v>0</v>
      </c>
      <c r="E29" s="26">
        <v>0</v>
      </c>
      <c r="F29" s="26">
        <v>0</v>
      </c>
      <c r="G29" s="26">
        <v>0</v>
      </c>
      <c r="H29" s="64">
        <v>0</v>
      </c>
      <c r="I29" s="101">
        <v>0</v>
      </c>
      <c r="J29" s="102">
        <v>0</v>
      </c>
      <c r="K29" s="102">
        <v>0</v>
      </c>
      <c r="L29" s="102">
        <v>0</v>
      </c>
      <c r="M29" s="103">
        <v>0</v>
      </c>
      <c r="N29" s="102">
        <v>0</v>
      </c>
      <c r="O29" s="104">
        <v>0</v>
      </c>
    </row>
    <row r="30" spans="1:16" ht="15.75" thickBot="1" x14ac:dyDescent="0.3">
      <c r="A30" s="28" t="s">
        <v>14</v>
      </c>
      <c r="B30" s="29">
        <v>0</v>
      </c>
      <c r="C30" s="30">
        <v>0</v>
      </c>
      <c r="D30" s="29">
        <v>0</v>
      </c>
      <c r="E30" s="29">
        <v>0</v>
      </c>
      <c r="F30" s="29">
        <v>0</v>
      </c>
      <c r="G30" s="29">
        <v>0</v>
      </c>
      <c r="H30" s="65">
        <v>0</v>
      </c>
      <c r="I30" s="105">
        <v>0</v>
      </c>
      <c r="J30" s="106">
        <v>0</v>
      </c>
      <c r="K30" s="106">
        <v>0</v>
      </c>
      <c r="L30" s="106">
        <v>0</v>
      </c>
      <c r="M30" s="107">
        <v>0</v>
      </c>
      <c r="N30" s="106">
        <v>0</v>
      </c>
      <c r="O30" s="108">
        <v>0</v>
      </c>
    </row>
    <row r="34" spans="2:4" x14ac:dyDescent="0.25">
      <c r="B34" s="1"/>
      <c r="C34" s="1"/>
      <c r="D34" s="3"/>
    </row>
    <row r="35" spans="2:4" x14ac:dyDescent="0.25">
      <c r="B35" s="1"/>
      <c r="C35" s="1"/>
      <c r="D35" s="3"/>
    </row>
    <row r="36" spans="2:4" x14ac:dyDescent="0.25">
      <c r="B36" s="1"/>
      <c r="C36" s="1"/>
      <c r="D36" s="3"/>
    </row>
    <row r="37" spans="2:4" x14ac:dyDescent="0.25">
      <c r="B37" s="1"/>
      <c r="C37" s="1"/>
      <c r="D37" s="3"/>
    </row>
    <row r="38" spans="2:4" x14ac:dyDescent="0.25">
      <c r="B38" s="1"/>
      <c r="C38" s="1"/>
      <c r="D38" s="3"/>
    </row>
    <row r="39" spans="2:4" x14ac:dyDescent="0.25">
      <c r="B39" s="1"/>
      <c r="C39" s="1"/>
      <c r="D39" s="3"/>
    </row>
    <row r="40" spans="2:4" x14ac:dyDescent="0.25">
      <c r="B40" s="1"/>
      <c r="C40" s="1"/>
      <c r="D40" s="3"/>
    </row>
  </sheetData>
  <mergeCells count="3">
    <mergeCell ref="C4:E4"/>
    <mergeCell ref="G4:I4"/>
    <mergeCell ref="L4:N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9485-B38D-47DA-9C50-68BA71E004D2}">
  <dimension ref="B1:K225"/>
  <sheetViews>
    <sheetView topLeftCell="A130" workbookViewId="0">
      <selection activeCell="B158" sqref="B158:I158"/>
    </sheetView>
  </sheetViews>
  <sheetFormatPr defaultRowHeight="15" x14ac:dyDescent="0.25"/>
  <cols>
    <col min="1" max="1" width="6.140625" style="2" customWidth="1"/>
    <col min="2" max="2" width="28.5703125" style="4" customWidth="1"/>
    <col min="3" max="3" width="12.7109375" style="4" customWidth="1"/>
    <col min="4" max="9" width="13" style="2" customWidth="1"/>
    <col min="10" max="11" width="9.140625" style="2"/>
    <col min="12" max="12" width="11.140625" style="2" customWidth="1"/>
    <col min="13" max="13" width="29.85546875" style="2" customWidth="1"/>
    <col min="14" max="16384" width="9.140625" style="2"/>
  </cols>
  <sheetData>
    <row r="1" spans="2:9" customFormat="1" ht="15" customHeight="1" x14ac:dyDescent="0.25">
      <c r="B1" s="110"/>
      <c r="C1" s="110"/>
      <c r="D1" s="111"/>
    </row>
    <row r="2" spans="2:9" customFormat="1" ht="15" customHeight="1" x14ac:dyDescent="0.25">
      <c r="B2" s="112" t="s">
        <v>80</v>
      </c>
      <c r="C2" s="112"/>
    </row>
    <row r="3" spans="2:9" customFormat="1" ht="15" customHeight="1" x14ac:dyDescent="0.25">
      <c r="B3" s="172" t="s">
        <v>15</v>
      </c>
      <c r="C3" s="172"/>
      <c r="D3" s="172"/>
      <c r="E3" s="172"/>
    </row>
    <row r="4" spans="2:9" customFormat="1" ht="15" customHeight="1" thickBot="1" x14ac:dyDescent="0.3">
      <c r="B4" s="113"/>
      <c r="C4" s="113"/>
      <c r="D4" s="113"/>
      <c r="E4" s="111"/>
      <c r="F4" s="111"/>
      <c r="G4" s="111"/>
      <c r="H4" s="111"/>
      <c r="I4" s="111" t="s">
        <v>62</v>
      </c>
    </row>
    <row r="5" spans="2:9" customFormat="1" ht="30.75" thickBot="1" x14ac:dyDescent="0.3">
      <c r="B5" s="114" t="s">
        <v>68</v>
      </c>
      <c r="C5" s="115"/>
      <c r="D5" s="116">
        <v>2026</v>
      </c>
      <c r="E5" s="116">
        <v>2027</v>
      </c>
      <c r="F5" s="116">
        <v>2028</v>
      </c>
      <c r="G5" s="116">
        <v>2029</v>
      </c>
      <c r="H5" s="116">
        <v>2030</v>
      </c>
      <c r="I5" s="116">
        <v>2031</v>
      </c>
    </row>
    <row r="6" spans="2:9" customFormat="1" ht="5.0999999999999996" customHeight="1" thickBot="1" x14ac:dyDescent="0.3">
      <c r="B6" s="117"/>
      <c r="C6" s="118"/>
      <c r="D6" s="119"/>
      <c r="E6" s="119"/>
      <c r="F6" s="119"/>
      <c r="G6" s="119"/>
      <c r="H6" s="119"/>
      <c r="I6" s="119"/>
    </row>
    <row r="7" spans="2:9" customFormat="1" x14ac:dyDescent="0.25">
      <c r="B7" s="120" t="s">
        <v>18</v>
      </c>
      <c r="C7" s="121" t="s">
        <v>19</v>
      </c>
      <c r="D7" s="122">
        <v>4238</v>
      </c>
      <c r="E7" s="122">
        <v>4326.9979999999996</v>
      </c>
      <c r="F7" s="122">
        <v>4417.8649580000001</v>
      </c>
      <c r="G7" s="122">
        <v>4510.6401221179985</v>
      </c>
      <c r="H7" s="122">
        <v>4605.363564682475</v>
      </c>
      <c r="I7" s="122">
        <v>4248.8182000000015</v>
      </c>
    </row>
    <row r="8" spans="2:9" customFormat="1" x14ac:dyDescent="0.25">
      <c r="B8" s="123"/>
      <c r="C8" s="124" t="s">
        <v>20</v>
      </c>
      <c r="D8" s="125">
        <v>14627</v>
      </c>
      <c r="E8" s="125">
        <v>14934.166999999999</v>
      </c>
      <c r="F8" s="125">
        <v>15247.784506999998</v>
      </c>
      <c r="G8" s="125">
        <v>15567.987981646997</v>
      </c>
      <c r="H8" s="125">
        <v>15894.915729261582</v>
      </c>
      <c r="I8" s="125">
        <v>16228.708959576074</v>
      </c>
    </row>
    <row r="9" spans="2:9" customFormat="1" ht="15.75" thickBot="1" x14ac:dyDescent="0.3">
      <c r="B9" s="123"/>
      <c r="C9" s="126" t="s">
        <v>21</v>
      </c>
      <c r="D9" s="127">
        <v>10389</v>
      </c>
      <c r="E9" s="127">
        <v>10607.169</v>
      </c>
      <c r="F9" s="127">
        <v>10829.919548999998</v>
      </c>
      <c r="G9" s="127">
        <v>11057.347859528998</v>
      </c>
      <c r="H9" s="127">
        <v>11289.552164579107</v>
      </c>
      <c r="I9" s="127">
        <v>11526.632760035267</v>
      </c>
    </row>
    <row r="10" spans="2:9" customFormat="1" ht="5.0999999999999996" customHeight="1" thickBot="1" x14ac:dyDescent="0.3">
      <c r="B10" s="128"/>
      <c r="C10" s="129"/>
      <c r="D10" s="130"/>
      <c r="E10" s="130"/>
      <c r="F10" s="130"/>
      <c r="G10" s="130"/>
      <c r="H10" s="130"/>
      <c r="I10" s="130"/>
    </row>
    <row r="11" spans="2:9" customFormat="1" x14ac:dyDescent="0.25">
      <c r="B11" s="120" t="s">
        <v>22</v>
      </c>
      <c r="C11" s="121" t="s">
        <v>19</v>
      </c>
      <c r="D11" s="122">
        <v>2298</v>
      </c>
      <c r="E11" s="122">
        <v>2346.2579999999998</v>
      </c>
      <c r="F11" s="122">
        <v>2395.5294179999992</v>
      </c>
      <c r="G11" s="122">
        <v>2445.8355357779983</v>
      </c>
      <c r="H11" s="122">
        <v>2497.1980820293356</v>
      </c>
      <c r="I11" s="122">
        <v>2549.639241751951</v>
      </c>
    </row>
    <row r="12" spans="2:9" customFormat="1" x14ac:dyDescent="0.25">
      <c r="B12" s="123"/>
      <c r="C12" s="124" t="s">
        <v>20</v>
      </c>
      <c r="D12" s="125">
        <v>7052</v>
      </c>
      <c r="E12" s="125">
        <v>7200.0919999999996</v>
      </c>
      <c r="F12" s="125">
        <v>7351.2939319999987</v>
      </c>
      <c r="G12" s="125">
        <v>7505.6711045719976</v>
      </c>
      <c r="H12" s="125">
        <v>7663.2901977680085</v>
      </c>
      <c r="I12" s="125">
        <v>7824.2192919211357</v>
      </c>
    </row>
    <row r="13" spans="2:9" customFormat="1" ht="15.75" thickBot="1" x14ac:dyDescent="0.3">
      <c r="B13" s="123"/>
      <c r="C13" s="126" t="s">
        <v>21</v>
      </c>
      <c r="D13" s="131">
        <v>4754</v>
      </c>
      <c r="E13" s="131">
        <v>4853.8339999999998</v>
      </c>
      <c r="F13" s="131">
        <v>4955.7645139999995</v>
      </c>
      <c r="G13" s="131">
        <v>5059.8355687939993</v>
      </c>
      <c r="H13" s="131">
        <v>5166.0921157386729</v>
      </c>
      <c r="I13" s="132">
        <v>5274.5800501691847</v>
      </c>
    </row>
    <row r="14" spans="2:9" customFormat="1" ht="5.0999999999999996" customHeight="1" thickBot="1" x14ac:dyDescent="0.3">
      <c r="B14" s="128"/>
      <c r="C14" s="129"/>
      <c r="D14" s="130"/>
      <c r="E14" s="130"/>
      <c r="F14" s="130"/>
      <c r="G14" s="130"/>
      <c r="H14" s="130"/>
      <c r="I14" s="130"/>
    </row>
    <row r="15" spans="2:9" customFormat="1" x14ac:dyDescent="0.25">
      <c r="B15" s="120" t="s">
        <v>23</v>
      </c>
      <c r="C15" s="121" t="s">
        <v>19</v>
      </c>
      <c r="D15" s="122">
        <v>4006</v>
      </c>
      <c r="E15" s="122">
        <v>4090.1260000000002</v>
      </c>
      <c r="F15" s="122">
        <v>4176.0186459999986</v>
      </c>
      <c r="G15" s="122">
        <v>4263.7150375659976</v>
      </c>
      <c r="H15" s="122">
        <v>4353.2530533548834</v>
      </c>
      <c r="I15" s="122">
        <v>4444.6713674753364</v>
      </c>
    </row>
    <row r="16" spans="2:9" customFormat="1" x14ac:dyDescent="0.25">
      <c r="B16" s="123"/>
      <c r="C16" s="124" t="s">
        <v>20</v>
      </c>
      <c r="D16" s="125">
        <v>10922</v>
      </c>
      <c r="E16" s="125">
        <v>11151.361999999999</v>
      </c>
      <c r="F16" s="125">
        <v>11385.540601999997</v>
      </c>
      <c r="G16" s="125">
        <v>11624.636954641996</v>
      </c>
      <c r="H16" s="125">
        <v>11868.754330689477</v>
      </c>
      <c r="I16" s="125">
        <v>12117.998171633955</v>
      </c>
    </row>
    <row r="17" spans="2:9" customFormat="1" ht="15.75" thickBot="1" x14ac:dyDescent="0.3">
      <c r="B17" s="123"/>
      <c r="C17" s="133" t="s">
        <v>21</v>
      </c>
      <c r="D17" s="134">
        <v>6916</v>
      </c>
      <c r="E17" s="134">
        <v>7061.235999999999</v>
      </c>
      <c r="F17" s="134">
        <v>7209.5219559999987</v>
      </c>
      <c r="G17" s="134">
        <v>7360.921917075998</v>
      </c>
      <c r="H17" s="134">
        <v>7515.5012773345934</v>
      </c>
      <c r="I17" s="132">
        <v>7673.3268041586189</v>
      </c>
    </row>
    <row r="18" spans="2:9" customFormat="1" ht="5.0999999999999996" customHeight="1" thickBot="1" x14ac:dyDescent="0.3">
      <c r="B18" s="128"/>
      <c r="C18" s="135"/>
      <c r="D18" s="66"/>
      <c r="E18" s="66"/>
      <c r="F18" s="66"/>
      <c r="G18" s="66"/>
      <c r="H18" s="66"/>
      <c r="I18" s="66"/>
    </row>
    <row r="19" spans="2:9" customFormat="1" x14ac:dyDescent="0.25">
      <c r="B19" s="120" t="s">
        <v>24</v>
      </c>
      <c r="C19" s="136" t="s">
        <v>19</v>
      </c>
      <c r="D19" s="137">
        <v>2259</v>
      </c>
      <c r="E19" s="137">
        <v>2306.4390000000003</v>
      </c>
      <c r="F19" s="137">
        <v>2354.8742190000003</v>
      </c>
      <c r="G19" s="137">
        <v>2404.3265775990003</v>
      </c>
      <c r="H19" s="137">
        <v>2454.8174357285789</v>
      </c>
      <c r="I19" s="137">
        <v>2506.3686018788794</v>
      </c>
    </row>
    <row r="20" spans="2:9" customFormat="1" x14ac:dyDescent="0.25">
      <c r="B20" s="123"/>
      <c r="C20" s="138" t="s">
        <v>20</v>
      </c>
      <c r="D20" s="125">
        <v>6809</v>
      </c>
      <c r="E20" s="125">
        <v>6951.9889999999996</v>
      </c>
      <c r="F20" s="125">
        <v>7097.9807689999989</v>
      </c>
      <c r="G20" s="125">
        <v>7247.0383651489983</v>
      </c>
      <c r="H20" s="125">
        <v>7399.2261708171263</v>
      </c>
      <c r="I20" s="125">
        <v>7554.6099204042857</v>
      </c>
    </row>
    <row r="21" spans="2:9" customFormat="1" ht="15.75" thickBot="1" x14ac:dyDescent="0.3">
      <c r="B21" s="123"/>
      <c r="C21" s="133" t="s">
        <v>21</v>
      </c>
      <c r="D21" s="134">
        <v>4550</v>
      </c>
      <c r="E21" s="134">
        <v>4645.5499999999993</v>
      </c>
      <c r="F21" s="134">
        <v>4743.1065499999986</v>
      </c>
      <c r="G21" s="134">
        <v>4842.711787549998</v>
      </c>
      <c r="H21" s="134">
        <v>4944.4087350885475</v>
      </c>
      <c r="I21" s="132">
        <v>5048.2413185254063</v>
      </c>
    </row>
    <row r="22" spans="2:9" customFormat="1" ht="5.0999999999999996" customHeight="1" thickBot="1" x14ac:dyDescent="0.3">
      <c r="B22" s="128"/>
      <c r="C22" s="135"/>
      <c r="D22" s="66"/>
      <c r="E22" s="66"/>
      <c r="F22" s="66"/>
      <c r="G22" s="66"/>
      <c r="H22" s="66"/>
      <c r="I22" s="66"/>
    </row>
    <row r="23" spans="2:9" customFormat="1" x14ac:dyDescent="0.25">
      <c r="B23" s="120" t="s">
        <v>25</v>
      </c>
      <c r="C23" s="136" t="s">
        <v>19</v>
      </c>
      <c r="D23" s="137">
        <v>2051</v>
      </c>
      <c r="E23" s="137">
        <v>2094.0709999999999</v>
      </c>
      <c r="F23" s="137">
        <v>2138.0464910000001</v>
      </c>
      <c r="G23" s="137">
        <v>2182.9454673109994</v>
      </c>
      <c r="H23" s="137">
        <v>2228.78732212453</v>
      </c>
      <c r="I23" s="137">
        <v>2275.5918558891444</v>
      </c>
    </row>
    <row r="24" spans="2:9" customFormat="1" x14ac:dyDescent="0.25">
      <c r="B24" s="123"/>
      <c r="C24" s="138" t="s">
        <v>20</v>
      </c>
      <c r="D24" s="125">
        <v>7063</v>
      </c>
      <c r="E24" s="125">
        <v>7211.3229999999994</v>
      </c>
      <c r="F24" s="125">
        <v>7362.7607829999988</v>
      </c>
      <c r="G24" s="125">
        <v>7517.3787594429978</v>
      </c>
      <c r="H24" s="125">
        <v>7675.2437133912999</v>
      </c>
      <c r="I24" s="125">
        <v>7836.4238313725164</v>
      </c>
    </row>
    <row r="25" spans="2:9" customFormat="1" ht="15.75" thickBot="1" x14ac:dyDescent="0.3">
      <c r="B25" s="123"/>
      <c r="C25" s="133" t="s">
        <v>21</v>
      </c>
      <c r="D25" s="134">
        <v>5012</v>
      </c>
      <c r="E25" s="134">
        <v>5117.2519999999995</v>
      </c>
      <c r="F25" s="134">
        <v>5224.7142919999987</v>
      </c>
      <c r="G25" s="134">
        <v>5334.4332921319983</v>
      </c>
      <c r="H25" s="134">
        <v>5446.45639126677</v>
      </c>
      <c r="I25" s="132">
        <v>5560.8319754833719</v>
      </c>
    </row>
    <row r="26" spans="2:9" customFormat="1" ht="5.0999999999999996" customHeight="1" thickBot="1" x14ac:dyDescent="0.3">
      <c r="B26" s="128"/>
      <c r="C26" s="135"/>
      <c r="D26" s="66"/>
      <c r="E26" s="66"/>
      <c r="F26" s="66"/>
      <c r="G26" s="66"/>
      <c r="H26" s="66"/>
      <c r="I26" s="66"/>
    </row>
    <row r="27" spans="2:9" customFormat="1" x14ac:dyDescent="0.25">
      <c r="B27" s="120" t="s">
        <v>26</v>
      </c>
      <c r="C27" s="136" t="s">
        <v>19</v>
      </c>
      <c r="D27" s="137">
        <v>1928</v>
      </c>
      <c r="E27" s="137">
        <v>1968.4879999999994</v>
      </c>
      <c r="F27" s="137">
        <v>2009.8262479999985</v>
      </c>
      <c r="G27" s="137">
        <v>2052.0325992079979</v>
      </c>
      <c r="H27" s="137">
        <v>2095.1252837913662</v>
      </c>
      <c r="I27" s="137">
        <v>2139.1229147509848</v>
      </c>
    </row>
    <row r="28" spans="2:9" customFormat="1" x14ac:dyDescent="0.25">
      <c r="B28" s="123"/>
      <c r="C28" s="138" t="s">
        <v>20</v>
      </c>
      <c r="D28" s="125">
        <v>6226</v>
      </c>
      <c r="E28" s="125">
        <v>6356.7459999999992</v>
      </c>
      <c r="F28" s="125">
        <v>6490.2376659999982</v>
      </c>
      <c r="G28" s="125">
        <v>6626.5326569859972</v>
      </c>
      <c r="H28" s="125">
        <v>6765.6898427827027</v>
      </c>
      <c r="I28" s="125">
        <v>6907.7693294811388</v>
      </c>
    </row>
    <row r="29" spans="2:9" customFormat="1" ht="15.75" thickBot="1" x14ac:dyDescent="0.3">
      <c r="B29" s="123"/>
      <c r="C29" s="133" t="s">
        <v>21</v>
      </c>
      <c r="D29" s="134">
        <v>4298</v>
      </c>
      <c r="E29" s="134">
        <v>4388.2579999999998</v>
      </c>
      <c r="F29" s="134">
        <v>4480.4114179999997</v>
      </c>
      <c r="G29" s="134">
        <v>4574.5000577779992</v>
      </c>
      <c r="H29" s="134">
        <v>4670.5645589913365</v>
      </c>
      <c r="I29" s="132">
        <v>4768.646414730154</v>
      </c>
    </row>
    <row r="30" spans="2:9" customFormat="1" ht="5.0999999999999996" customHeight="1" thickBot="1" x14ac:dyDescent="0.3">
      <c r="B30" s="128"/>
      <c r="C30" s="135"/>
      <c r="D30" s="66"/>
      <c r="E30" s="66"/>
      <c r="F30" s="66"/>
      <c r="G30" s="66"/>
      <c r="H30" s="66"/>
      <c r="I30" s="137"/>
    </row>
    <row r="31" spans="2:9" customFormat="1" x14ac:dyDescent="0.25">
      <c r="B31" s="120" t="s">
        <v>27</v>
      </c>
      <c r="C31" s="136" t="s">
        <v>19</v>
      </c>
      <c r="D31" s="137">
        <v>3254</v>
      </c>
      <c r="E31" s="137">
        <v>3322.3339999999989</v>
      </c>
      <c r="F31" s="137">
        <v>3392.1030139999993</v>
      </c>
      <c r="G31" s="137">
        <v>3463.3371772939981</v>
      </c>
      <c r="H31" s="137">
        <v>3536.0672580171722</v>
      </c>
      <c r="I31" s="125">
        <v>3610.3246704355315</v>
      </c>
    </row>
    <row r="32" spans="2:9" customFormat="1" x14ac:dyDescent="0.25">
      <c r="B32" s="123"/>
      <c r="C32" s="138" t="s">
        <v>20</v>
      </c>
      <c r="D32" s="125">
        <v>10063</v>
      </c>
      <c r="E32" s="125">
        <v>10274.322999999999</v>
      </c>
      <c r="F32" s="125">
        <v>10490.083782999998</v>
      </c>
      <c r="G32" s="125">
        <v>10710.375542442996</v>
      </c>
      <c r="H32" s="125">
        <v>10935.293428834299</v>
      </c>
      <c r="I32" s="165">
        <v>11164.934590839817</v>
      </c>
    </row>
    <row r="33" spans="2:9" customFormat="1" ht="15.75" thickBot="1" x14ac:dyDescent="0.3">
      <c r="B33" s="123"/>
      <c r="C33" s="133" t="s">
        <v>21</v>
      </c>
      <c r="D33" s="134">
        <v>6809</v>
      </c>
      <c r="E33" s="134">
        <v>6951.9889999999996</v>
      </c>
      <c r="F33" s="134">
        <v>7097.9807689999989</v>
      </c>
      <c r="G33" s="134">
        <v>7247.0383651489983</v>
      </c>
      <c r="H33" s="134">
        <v>7399.2261708171263</v>
      </c>
      <c r="I33" s="166">
        <v>7554.6099204042857</v>
      </c>
    </row>
    <row r="34" spans="2:9" customFormat="1" ht="5.0999999999999996" customHeight="1" thickBot="1" x14ac:dyDescent="0.3">
      <c r="B34" s="128"/>
      <c r="C34" s="135"/>
      <c r="D34" s="66"/>
      <c r="E34" s="66"/>
      <c r="F34" s="66"/>
      <c r="G34" s="66"/>
      <c r="H34" s="66"/>
      <c r="I34" s="66"/>
    </row>
    <row r="35" spans="2:9" customFormat="1" x14ac:dyDescent="0.25">
      <c r="B35" s="139" t="s">
        <v>28</v>
      </c>
      <c r="C35" s="136" t="s">
        <v>19</v>
      </c>
      <c r="D35" s="137">
        <v>3138</v>
      </c>
      <c r="E35" s="137">
        <v>3203.8979999999992</v>
      </c>
      <c r="F35" s="137">
        <v>3271.1798579999986</v>
      </c>
      <c r="G35" s="137">
        <v>3339.8746350179981</v>
      </c>
      <c r="H35" s="137">
        <v>3410.0120023533764</v>
      </c>
      <c r="I35" s="137">
        <v>3481.6222544027969</v>
      </c>
    </row>
    <row r="36" spans="2:9" customFormat="1" x14ac:dyDescent="0.25">
      <c r="B36" s="123"/>
      <c r="C36" s="138" t="s">
        <v>20</v>
      </c>
      <c r="D36" s="125">
        <v>8186</v>
      </c>
      <c r="E36" s="125">
        <v>8357.905999999999</v>
      </c>
      <c r="F36" s="125">
        <v>8533.4220259999984</v>
      </c>
      <c r="G36" s="125">
        <v>8712.623888545997</v>
      </c>
      <c r="H36" s="125">
        <v>8895.5889902054623</v>
      </c>
      <c r="I36" s="125">
        <v>9082.3963589997766</v>
      </c>
    </row>
    <row r="37" spans="2:9" customFormat="1" ht="15.75" thickBot="1" x14ac:dyDescent="0.3">
      <c r="B37" s="140"/>
      <c r="C37" s="133" t="s">
        <v>21</v>
      </c>
      <c r="D37" s="141">
        <v>5048</v>
      </c>
      <c r="E37" s="141">
        <v>5154.0079999999998</v>
      </c>
      <c r="F37" s="141">
        <v>5262.2421679999998</v>
      </c>
      <c r="G37" s="141">
        <v>5372.7492535279989</v>
      </c>
      <c r="H37" s="141">
        <v>5485.5769878520859</v>
      </c>
      <c r="I37" s="142">
        <v>5600.7741045969797</v>
      </c>
    </row>
    <row r="38" spans="2:9" customFormat="1" ht="5.0999999999999996" customHeight="1" thickBot="1" x14ac:dyDescent="0.3">
      <c r="B38" s="128"/>
      <c r="C38" s="135"/>
      <c r="D38" s="66"/>
      <c r="E38" s="66"/>
      <c r="F38" s="66"/>
      <c r="G38" s="66"/>
      <c r="H38" s="66"/>
      <c r="I38" s="66"/>
    </row>
    <row r="39" spans="2:9" customFormat="1" x14ac:dyDescent="0.25">
      <c r="B39" s="139" t="s">
        <v>29</v>
      </c>
      <c r="C39" s="136" t="s">
        <v>19</v>
      </c>
      <c r="D39" s="137">
        <v>2995</v>
      </c>
      <c r="E39" s="137">
        <v>3057.8949999999995</v>
      </c>
      <c r="F39" s="137">
        <v>3122.1107949999996</v>
      </c>
      <c r="G39" s="137">
        <v>3187.6751216949997</v>
      </c>
      <c r="H39" s="137">
        <v>3254.6162992505951</v>
      </c>
      <c r="I39" s="137">
        <v>3322.9632415348578</v>
      </c>
    </row>
    <row r="40" spans="2:9" customFormat="1" x14ac:dyDescent="0.25">
      <c r="B40" s="123"/>
      <c r="C40" s="138" t="s">
        <v>20</v>
      </c>
      <c r="D40" s="125">
        <v>9141</v>
      </c>
      <c r="E40" s="125">
        <v>9332.9609999999993</v>
      </c>
      <c r="F40" s="125">
        <v>9528.9531809999989</v>
      </c>
      <c r="G40" s="125">
        <v>9729.0611978009983</v>
      </c>
      <c r="H40" s="125">
        <v>9933.3714829548189</v>
      </c>
      <c r="I40" s="125">
        <v>10141.97228409687</v>
      </c>
    </row>
    <row r="41" spans="2:9" customFormat="1" ht="15.75" thickBot="1" x14ac:dyDescent="0.3">
      <c r="B41" s="140"/>
      <c r="C41" s="133" t="s">
        <v>21</v>
      </c>
      <c r="D41" s="143">
        <v>6146</v>
      </c>
      <c r="E41" s="143">
        <v>6275.0659999999998</v>
      </c>
      <c r="F41" s="143">
        <v>6406.8423859999994</v>
      </c>
      <c r="G41" s="143">
        <v>6541.3860761059987</v>
      </c>
      <c r="H41" s="143">
        <v>6678.7551837042238</v>
      </c>
      <c r="I41" s="144">
        <v>6819.0090425620119</v>
      </c>
    </row>
    <row r="42" spans="2:9" customFormat="1" x14ac:dyDescent="0.25">
      <c r="B42" s="145"/>
      <c r="C42" s="146"/>
      <c r="D42" s="147"/>
    </row>
    <row r="43" spans="2:9" customFormat="1" x14ac:dyDescent="0.25">
      <c r="B43" s="145"/>
      <c r="C43" s="146"/>
      <c r="D43" s="147"/>
    </row>
    <row r="44" spans="2:9" customFormat="1" x14ac:dyDescent="0.25">
      <c r="B44" s="145"/>
      <c r="C44" s="146"/>
      <c r="D44" s="147"/>
    </row>
    <row r="45" spans="2:9" customFormat="1" ht="15.75" thickBot="1" x14ac:dyDescent="0.3">
      <c r="B45" s="145"/>
      <c r="C45" s="146"/>
      <c r="D45" s="148"/>
      <c r="E45" s="149"/>
      <c r="F45" s="149"/>
      <c r="G45" s="149"/>
      <c r="H45" s="111"/>
      <c r="I45" s="111" t="s">
        <v>63</v>
      </c>
    </row>
    <row r="46" spans="2:9" customFormat="1" x14ac:dyDescent="0.25">
      <c r="B46" s="139" t="s">
        <v>30</v>
      </c>
      <c r="C46" s="136" t="s">
        <v>19</v>
      </c>
      <c r="D46" s="137">
        <v>2551</v>
      </c>
      <c r="E46" s="137">
        <v>2604.5709999999999</v>
      </c>
      <c r="F46" s="137">
        <v>2659.2669909999995</v>
      </c>
      <c r="G46" s="137">
        <v>2715.1115978109992</v>
      </c>
      <c r="H46" s="137">
        <v>2772.1289413650302</v>
      </c>
      <c r="I46" s="137">
        <v>2830.3436491336952</v>
      </c>
    </row>
    <row r="47" spans="2:9" customFormat="1" x14ac:dyDescent="0.25">
      <c r="B47" s="123"/>
      <c r="C47" s="138" t="s">
        <v>20</v>
      </c>
      <c r="D47" s="125">
        <v>6756</v>
      </c>
      <c r="E47" s="125">
        <v>6897.8759999999993</v>
      </c>
      <c r="F47" s="125">
        <v>7042.7313959999983</v>
      </c>
      <c r="G47" s="125">
        <v>7190.6287553159973</v>
      </c>
      <c r="H47" s="125">
        <v>7341.6319591776328</v>
      </c>
      <c r="I47" s="125">
        <v>7495.8062303203624</v>
      </c>
    </row>
    <row r="48" spans="2:9" s="150" customFormat="1" ht="15.75" thickBot="1" x14ac:dyDescent="0.3">
      <c r="B48" s="109"/>
      <c r="C48" s="133" t="s">
        <v>21</v>
      </c>
      <c r="D48" s="141">
        <v>4205</v>
      </c>
      <c r="E48" s="141">
        <v>4293.3049999999994</v>
      </c>
      <c r="F48" s="141">
        <v>4383.4644049999988</v>
      </c>
      <c r="G48" s="141">
        <v>4475.5171575049981</v>
      </c>
      <c r="H48" s="141">
        <v>4569.5030178126026</v>
      </c>
      <c r="I48" s="142">
        <v>4665.4625811866672</v>
      </c>
    </row>
    <row r="49" spans="2:9" s="150" customFormat="1" ht="5.0999999999999996" customHeight="1" thickBot="1" x14ac:dyDescent="0.3">
      <c r="B49" s="52"/>
      <c r="C49" s="135"/>
      <c r="D49" s="67"/>
      <c r="E49" s="67"/>
      <c r="F49" s="67"/>
      <c r="G49" s="67"/>
      <c r="H49" s="67"/>
      <c r="I49" s="67"/>
    </row>
    <row r="50" spans="2:9" customFormat="1" x14ac:dyDescent="0.25">
      <c r="B50" s="139" t="s">
        <v>31</v>
      </c>
      <c r="C50" s="136" t="s">
        <v>19</v>
      </c>
      <c r="D50" s="137">
        <v>1772</v>
      </c>
      <c r="E50" s="137">
        <v>1809.2119999999995</v>
      </c>
      <c r="F50" s="137">
        <v>1847.2054519999992</v>
      </c>
      <c r="G50" s="137">
        <v>1885.9967664919986</v>
      </c>
      <c r="H50" s="137">
        <v>1925.6026985883309</v>
      </c>
      <c r="I50" s="137">
        <v>1966.0403552586858</v>
      </c>
    </row>
    <row r="51" spans="2:9" customFormat="1" x14ac:dyDescent="0.25">
      <c r="B51" s="123"/>
      <c r="C51" s="138" t="s">
        <v>20</v>
      </c>
      <c r="D51" s="125">
        <v>5783</v>
      </c>
      <c r="E51" s="125">
        <v>5904.4429999999993</v>
      </c>
      <c r="F51" s="125">
        <v>6028.4363029999986</v>
      </c>
      <c r="G51" s="125">
        <v>6155.033465362998</v>
      </c>
      <c r="H51" s="125">
        <v>6284.2891681356205</v>
      </c>
      <c r="I51" s="125">
        <v>6416.259240666468</v>
      </c>
    </row>
    <row r="52" spans="2:9" customFormat="1" ht="15.75" thickBot="1" x14ac:dyDescent="0.3">
      <c r="B52" s="140"/>
      <c r="C52" s="133" t="s">
        <v>21</v>
      </c>
      <c r="D52" s="141">
        <v>4011</v>
      </c>
      <c r="E52" s="141">
        <v>4095.2309999999998</v>
      </c>
      <c r="F52" s="141">
        <v>4181.2308509999993</v>
      </c>
      <c r="G52" s="141">
        <v>4269.0366988709993</v>
      </c>
      <c r="H52" s="141">
        <v>4358.6864695472896</v>
      </c>
      <c r="I52" s="142">
        <v>4450.2188854077822</v>
      </c>
    </row>
    <row r="53" spans="2:9" customFormat="1" ht="5.0999999999999996" customHeight="1" thickBot="1" x14ac:dyDescent="0.3">
      <c r="B53" s="128"/>
      <c r="C53" s="135"/>
      <c r="D53" s="66"/>
      <c r="E53" s="66"/>
      <c r="F53" s="66"/>
      <c r="G53" s="66"/>
      <c r="H53" s="66"/>
      <c r="I53" s="66"/>
    </row>
    <row r="54" spans="2:9" customFormat="1" x14ac:dyDescent="0.25">
      <c r="B54" s="139" t="s">
        <v>32</v>
      </c>
      <c r="C54" s="136" t="s">
        <v>19</v>
      </c>
      <c r="D54" s="137">
        <v>4213</v>
      </c>
      <c r="E54" s="137">
        <v>4301.473</v>
      </c>
      <c r="F54" s="137">
        <v>4391.8039329999992</v>
      </c>
      <c r="G54" s="137">
        <v>4484.031815592999</v>
      </c>
      <c r="H54" s="137">
        <v>4578.1964837204523</v>
      </c>
      <c r="I54" s="137">
        <v>4674.3386098785813</v>
      </c>
    </row>
    <row r="55" spans="2:9" customFormat="1" x14ac:dyDescent="0.25">
      <c r="B55" s="123"/>
      <c r="C55" s="138" t="s">
        <v>20</v>
      </c>
      <c r="D55" s="125">
        <v>10289</v>
      </c>
      <c r="E55" s="125">
        <v>10505.069</v>
      </c>
      <c r="F55" s="125">
        <v>10725.675448999998</v>
      </c>
      <c r="G55" s="125">
        <v>10950.914633428998</v>
      </c>
      <c r="H55" s="125">
        <v>11180.883840731007</v>
      </c>
      <c r="I55" s="125">
        <v>11415.682401386357</v>
      </c>
    </row>
    <row r="56" spans="2:9" customFormat="1" ht="15.75" thickBot="1" x14ac:dyDescent="0.3">
      <c r="B56" s="140"/>
      <c r="C56" s="133" t="s">
        <v>21</v>
      </c>
      <c r="D56" s="141">
        <v>6076</v>
      </c>
      <c r="E56" s="141">
        <v>6203.5959999999995</v>
      </c>
      <c r="F56" s="141">
        <v>6333.8715159999992</v>
      </c>
      <c r="G56" s="141">
        <v>6466.882817835999</v>
      </c>
      <c r="H56" s="141">
        <v>6602.6873570105545</v>
      </c>
      <c r="I56" s="142">
        <v>6741.3437915077757</v>
      </c>
    </row>
    <row r="57" spans="2:9" customFormat="1" ht="5.0999999999999996" customHeight="1" thickBot="1" x14ac:dyDescent="0.3">
      <c r="B57" s="128"/>
      <c r="C57" s="135"/>
      <c r="D57" s="66"/>
      <c r="E57" s="66"/>
      <c r="F57" s="66"/>
      <c r="G57" s="66"/>
      <c r="H57" s="66"/>
      <c r="I57" s="66"/>
    </row>
    <row r="58" spans="2:9" customFormat="1" x14ac:dyDescent="0.25">
      <c r="B58" s="139" t="s">
        <v>33</v>
      </c>
      <c r="C58" s="136" t="s">
        <v>19</v>
      </c>
      <c r="D58" s="137">
        <v>3054</v>
      </c>
      <c r="E58" s="137">
        <v>3118.1339999999991</v>
      </c>
      <c r="F58" s="137">
        <v>3183.6148139999996</v>
      </c>
      <c r="G58" s="137">
        <v>3250.4707250939991</v>
      </c>
      <c r="H58" s="137">
        <v>3318.7306103209721</v>
      </c>
      <c r="I58" s="137">
        <v>3388.4239531377125</v>
      </c>
    </row>
    <row r="59" spans="2:9" customFormat="1" x14ac:dyDescent="0.25">
      <c r="B59" s="123"/>
      <c r="C59" s="138" t="s">
        <v>20</v>
      </c>
      <c r="D59" s="125">
        <v>8353</v>
      </c>
      <c r="E59" s="125">
        <v>8528.4129999999986</v>
      </c>
      <c r="F59" s="125">
        <v>8707.5096729999987</v>
      </c>
      <c r="G59" s="125">
        <v>8890.3673761329974</v>
      </c>
      <c r="H59" s="125">
        <v>9077.0650910317891</v>
      </c>
      <c r="I59" s="125">
        <v>9267.6834579434562</v>
      </c>
    </row>
    <row r="60" spans="2:9" customFormat="1" ht="15.75" thickBot="1" x14ac:dyDescent="0.3">
      <c r="B60" s="140"/>
      <c r="C60" s="133" t="s">
        <v>21</v>
      </c>
      <c r="D60" s="141">
        <v>5299</v>
      </c>
      <c r="E60" s="141">
        <v>5410.2789999999995</v>
      </c>
      <c r="F60" s="141">
        <v>5523.8948589999991</v>
      </c>
      <c r="G60" s="141">
        <v>5639.8966510389982</v>
      </c>
      <c r="H60" s="141">
        <v>5758.3344807108169</v>
      </c>
      <c r="I60" s="142">
        <v>5879.2595048057437</v>
      </c>
    </row>
    <row r="61" spans="2:9" customFormat="1" ht="5.0999999999999996" customHeight="1" thickBot="1" x14ac:dyDescent="0.3">
      <c r="B61" s="128"/>
      <c r="C61" s="135"/>
      <c r="D61" s="66"/>
      <c r="E61" s="66"/>
      <c r="F61" s="66"/>
      <c r="G61" s="66"/>
      <c r="H61" s="66"/>
      <c r="I61" s="66"/>
    </row>
    <row r="62" spans="2:9" customFormat="1" x14ac:dyDescent="0.25">
      <c r="B62" s="139" t="s">
        <v>34</v>
      </c>
      <c r="C62" s="136" t="s">
        <v>19</v>
      </c>
      <c r="D62" s="137">
        <v>2276</v>
      </c>
      <c r="E62" s="137">
        <v>2323.7959999999994</v>
      </c>
      <c r="F62" s="137">
        <v>2372.5957159999998</v>
      </c>
      <c r="G62" s="137">
        <v>2422.4202260359989</v>
      </c>
      <c r="H62" s="137">
        <v>2473.2910507827546</v>
      </c>
      <c r="I62" s="137">
        <v>2525.2301628491923</v>
      </c>
    </row>
    <row r="63" spans="2:9" customFormat="1" x14ac:dyDescent="0.25">
      <c r="B63" s="123"/>
      <c r="C63" s="138" t="s">
        <v>20</v>
      </c>
      <c r="D63" s="125">
        <v>6655</v>
      </c>
      <c r="E63" s="125">
        <v>6794.7549999999992</v>
      </c>
      <c r="F63" s="125">
        <v>6937.4448549999988</v>
      </c>
      <c r="G63" s="125">
        <v>7083.1311969549979</v>
      </c>
      <c r="H63" s="125">
        <v>7231.8769520910519</v>
      </c>
      <c r="I63" s="125">
        <v>7383.7463680849633</v>
      </c>
    </row>
    <row r="64" spans="2:9" customFormat="1" ht="15.75" thickBot="1" x14ac:dyDescent="0.3">
      <c r="B64" s="140"/>
      <c r="C64" s="133" t="s">
        <v>21</v>
      </c>
      <c r="D64" s="141">
        <v>4379</v>
      </c>
      <c r="E64" s="141">
        <v>4470.9589999999998</v>
      </c>
      <c r="F64" s="141">
        <v>4564.849138999999</v>
      </c>
      <c r="G64" s="141">
        <v>4660.710970918999</v>
      </c>
      <c r="H64" s="141">
        <v>4758.5859013082973</v>
      </c>
      <c r="I64" s="142">
        <v>4858.5162052357709</v>
      </c>
    </row>
    <row r="65" spans="2:9" customFormat="1" ht="5.0999999999999996" customHeight="1" thickBot="1" x14ac:dyDescent="0.3">
      <c r="B65" s="128"/>
      <c r="C65" s="135"/>
      <c r="D65" s="66"/>
      <c r="E65" s="66"/>
      <c r="F65" s="66"/>
      <c r="G65" s="66"/>
      <c r="H65" s="66"/>
      <c r="I65" s="66"/>
    </row>
    <row r="66" spans="2:9" customFormat="1" x14ac:dyDescent="0.25">
      <c r="B66" s="139" t="s">
        <v>35</v>
      </c>
      <c r="C66" s="136" t="s">
        <v>19</v>
      </c>
      <c r="D66" s="137">
        <v>3038</v>
      </c>
      <c r="E66" s="137">
        <v>3101.7979999999998</v>
      </c>
      <c r="F66" s="137">
        <v>3166.9357579999996</v>
      </c>
      <c r="G66" s="137">
        <v>3233.4414089179991</v>
      </c>
      <c r="H66" s="137">
        <v>3301.3436785052754</v>
      </c>
      <c r="I66" s="137">
        <v>3370.6718957538869</v>
      </c>
    </row>
    <row r="67" spans="2:9" customFormat="1" x14ac:dyDescent="0.25">
      <c r="B67" s="123"/>
      <c r="C67" s="138" t="s">
        <v>20</v>
      </c>
      <c r="D67" s="125">
        <v>9410</v>
      </c>
      <c r="E67" s="125">
        <v>9607.6099999999988</v>
      </c>
      <c r="F67" s="125">
        <v>9809.3698099999983</v>
      </c>
      <c r="G67" s="125">
        <v>10015.366576009998</v>
      </c>
      <c r="H67" s="125">
        <v>10225.689274106206</v>
      </c>
      <c r="I67" s="125">
        <v>10440.428748862436</v>
      </c>
    </row>
    <row r="68" spans="2:9" customFormat="1" ht="15.75" thickBot="1" x14ac:dyDescent="0.3">
      <c r="B68" s="140"/>
      <c r="C68" s="133" t="s">
        <v>21</v>
      </c>
      <c r="D68" s="141">
        <v>6372</v>
      </c>
      <c r="E68" s="141">
        <v>6505.811999999999</v>
      </c>
      <c r="F68" s="141">
        <v>6642.4340519999987</v>
      </c>
      <c r="G68" s="141">
        <v>6781.9251670919984</v>
      </c>
      <c r="H68" s="141">
        <v>6924.3455956009302</v>
      </c>
      <c r="I68" s="142">
        <v>7069.756853108549</v>
      </c>
    </row>
    <row r="69" spans="2:9" customFormat="1" ht="5.0999999999999996" customHeight="1" thickBot="1" x14ac:dyDescent="0.3">
      <c r="B69" s="128"/>
      <c r="C69" s="135"/>
      <c r="D69" s="66"/>
      <c r="E69" s="66"/>
      <c r="F69" s="66"/>
      <c r="G69" s="66"/>
      <c r="H69" s="66"/>
      <c r="I69" s="66"/>
    </row>
    <row r="70" spans="2:9" customFormat="1" x14ac:dyDescent="0.25">
      <c r="B70" s="139" t="s">
        <v>36</v>
      </c>
      <c r="C70" s="136" t="s">
        <v>19</v>
      </c>
      <c r="D70" s="137">
        <v>2547</v>
      </c>
      <c r="E70" s="137">
        <v>2600.4870000000001</v>
      </c>
      <c r="F70" s="137">
        <v>2655.0972270000011</v>
      </c>
      <c r="G70" s="137">
        <v>2710.8542687670006</v>
      </c>
      <c r="H70" s="137">
        <v>2767.7822084111085</v>
      </c>
      <c r="I70" s="137">
        <v>2825.9056347877413</v>
      </c>
    </row>
    <row r="71" spans="2:9" customFormat="1" x14ac:dyDescent="0.25">
      <c r="B71" s="123"/>
      <c r="C71" s="138" t="s">
        <v>20</v>
      </c>
      <c r="D71" s="125">
        <v>8015</v>
      </c>
      <c r="E71" s="125">
        <v>8183.3149999999996</v>
      </c>
      <c r="F71" s="125">
        <v>8355.1646149999997</v>
      </c>
      <c r="G71" s="125">
        <v>8530.6230719149989</v>
      </c>
      <c r="H71" s="125">
        <v>8709.7661564252139</v>
      </c>
      <c r="I71" s="125">
        <v>8892.6712457101421</v>
      </c>
    </row>
    <row r="72" spans="2:9" customFormat="1" ht="15.75" thickBot="1" x14ac:dyDescent="0.3">
      <c r="B72" s="140"/>
      <c r="C72" s="133" t="s">
        <v>21</v>
      </c>
      <c r="D72" s="141">
        <v>5468</v>
      </c>
      <c r="E72" s="141">
        <v>5582.8279999999995</v>
      </c>
      <c r="F72" s="141">
        <v>5700.0673879999986</v>
      </c>
      <c r="G72" s="141">
        <v>5819.7688031479984</v>
      </c>
      <c r="H72" s="141">
        <v>5941.9839480141054</v>
      </c>
      <c r="I72" s="142">
        <v>6066.7656109224008</v>
      </c>
    </row>
    <row r="73" spans="2:9" customFormat="1" ht="5.0999999999999996" customHeight="1" thickBot="1" x14ac:dyDescent="0.3">
      <c r="B73" s="128"/>
      <c r="C73" s="135"/>
      <c r="D73" s="66"/>
      <c r="E73" s="66"/>
      <c r="F73" s="66"/>
      <c r="G73" s="66"/>
      <c r="H73" s="66"/>
      <c r="I73" s="66"/>
    </row>
    <row r="74" spans="2:9" customFormat="1" x14ac:dyDescent="0.25">
      <c r="B74" s="139" t="s">
        <v>37</v>
      </c>
      <c r="C74" s="136" t="s">
        <v>19</v>
      </c>
      <c r="D74" s="137">
        <v>3260</v>
      </c>
      <c r="E74" s="137">
        <v>3328.4599999999991</v>
      </c>
      <c r="F74" s="137">
        <v>3398.3576599999988</v>
      </c>
      <c r="G74" s="137">
        <v>3469.7231708599984</v>
      </c>
      <c r="H74" s="137">
        <v>3542.5873574480584</v>
      </c>
      <c r="I74" s="137">
        <v>3616.9816919544664</v>
      </c>
    </row>
    <row r="75" spans="2:9" customFormat="1" x14ac:dyDescent="0.25">
      <c r="B75" s="123"/>
      <c r="C75" s="138" t="s">
        <v>20</v>
      </c>
      <c r="D75" s="125">
        <v>9168</v>
      </c>
      <c r="E75" s="125">
        <v>9360.5279999999984</v>
      </c>
      <c r="F75" s="125">
        <v>9557.0990879999972</v>
      </c>
      <c r="G75" s="125">
        <v>9757.7981688479958</v>
      </c>
      <c r="H75" s="125">
        <v>9962.7119303938034</v>
      </c>
      <c r="I75" s="125">
        <v>10171.928880932071</v>
      </c>
    </row>
    <row r="76" spans="2:9" customFormat="1" ht="15.75" thickBot="1" x14ac:dyDescent="0.3">
      <c r="B76" s="140"/>
      <c r="C76" s="133" t="s">
        <v>21</v>
      </c>
      <c r="D76" s="141">
        <v>5908</v>
      </c>
      <c r="E76" s="141">
        <v>6032.0679999999993</v>
      </c>
      <c r="F76" s="141">
        <v>6158.7414279999985</v>
      </c>
      <c r="G76" s="141">
        <v>6288.0749979879974</v>
      </c>
      <c r="H76" s="141">
        <v>6420.1245729457451</v>
      </c>
      <c r="I76" s="142">
        <v>6554.947188977605</v>
      </c>
    </row>
    <row r="77" spans="2:9" customFormat="1" ht="5.0999999999999996" customHeight="1" thickBot="1" x14ac:dyDescent="0.3">
      <c r="B77" s="128"/>
      <c r="C77" s="135"/>
      <c r="D77" s="66"/>
      <c r="E77" s="66"/>
      <c r="F77" s="66"/>
      <c r="G77" s="66"/>
      <c r="H77" s="66"/>
      <c r="I77" s="66"/>
    </row>
    <row r="78" spans="2:9" customFormat="1" x14ac:dyDescent="0.25">
      <c r="B78" s="139" t="s">
        <v>38</v>
      </c>
      <c r="C78" s="136" t="s">
        <v>19</v>
      </c>
      <c r="D78" s="137">
        <v>4415</v>
      </c>
      <c r="E78" s="137">
        <v>4507.7149999999992</v>
      </c>
      <c r="F78" s="137">
        <v>4602.3770149999991</v>
      </c>
      <c r="G78" s="137">
        <v>4699.0269323149987</v>
      </c>
      <c r="H78" s="137">
        <v>4797.7064978936123</v>
      </c>
      <c r="I78" s="137">
        <v>4898.4583343493778</v>
      </c>
    </row>
    <row r="79" spans="2:9" customFormat="1" x14ac:dyDescent="0.25">
      <c r="B79" s="123"/>
      <c r="C79" s="138" t="s">
        <v>20</v>
      </c>
      <c r="D79" s="125">
        <v>11791</v>
      </c>
      <c r="E79" s="125">
        <v>12038.610999999999</v>
      </c>
      <c r="F79" s="125">
        <v>12291.421830999998</v>
      </c>
      <c r="G79" s="125">
        <v>12549.541689450996</v>
      </c>
      <c r="H79" s="125">
        <v>12813.082064929466</v>
      </c>
      <c r="I79" s="125">
        <v>13082.156788292983</v>
      </c>
    </row>
    <row r="80" spans="2:9" customFormat="1" ht="15.75" thickBot="1" x14ac:dyDescent="0.3">
      <c r="B80" s="140"/>
      <c r="C80" s="133" t="s">
        <v>21</v>
      </c>
      <c r="D80" s="141">
        <v>7376</v>
      </c>
      <c r="E80" s="141">
        <v>7530.8959999999997</v>
      </c>
      <c r="F80" s="141">
        <v>7689.0448159999987</v>
      </c>
      <c r="G80" s="141">
        <v>7850.5147571359976</v>
      </c>
      <c r="H80" s="141">
        <v>8015.3755670358532</v>
      </c>
      <c r="I80" s="142">
        <v>8183.6984539436053</v>
      </c>
    </row>
    <row r="81" spans="2:9" customFormat="1" ht="5.0999999999999996" customHeight="1" thickBot="1" x14ac:dyDescent="0.3">
      <c r="B81" s="128"/>
      <c r="C81" s="135"/>
      <c r="D81" s="66"/>
      <c r="E81" s="66"/>
      <c r="F81" s="66"/>
      <c r="G81" s="66"/>
      <c r="H81" s="66"/>
      <c r="I81" s="66"/>
    </row>
    <row r="82" spans="2:9" customFormat="1" x14ac:dyDescent="0.25">
      <c r="B82" s="139" t="s">
        <v>39</v>
      </c>
      <c r="C82" s="136" t="s">
        <v>19</v>
      </c>
      <c r="D82" s="137">
        <v>7318</v>
      </c>
      <c r="E82" s="137">
        <v>7471.6779999999981</v>
      </c>
      <c r="F82" s="137">
        <v>7628.5832379999974</v>
      </c>
      <c r="G82" s="137">
        <v>7788.7834859979957</v>
      </c>
      <c r="H82" s="137">
        <v>7952.3479392039535</v>
      </c>
      <c r="I82" s="137">
        <v>8119.3472459272343</v>
      </c>
    </row>
    <row r="83" spans="2:9" customFormat="1" x14ac:dyDescent="0.25">
      <c r="B83" s="123"/>
      <c r="C83" s="138" t="s">
        <v>20</v>
      </c>
      <c r="D83" s="125">
        <v>20774</v>
      </c>
      <c r="E83" s="125">
        <v>21210.253999999997</v>
      </c>
      <c r="F83" s="125">
        <v>21655.669333999995</v>
      </c>
      <c r="G83" s="125">
        <v>22110.438390013991</v>
      </c>
      <c r="H83" s="125">
        <v>22574.757596204283</v>
      </c>
      <c r="I83" s="125">
        <v>23048.82750572457</v>
      </c>
    </row>
    <row r="84" spans="2:9" customFormat="1" ht="15.75" thickBot="1" x14ac:dyDescent="0.3">
      <c r="B84" s="140"/>
      <c r="C84" s="133" t="s">
        <v>21</v>
      </c>
      <c r="D84" s="143">
        <v>13456</v>
      </c>
      <c r="E84" s="143">
        <v>13738.575999999999</v>
      </c>
      <c r="F84" s="143">
        <v>14027.086095999997</v>
      </c>
      <c r="G84" s="143">
        <v>14321.654904015995</v>
      </c>
      <c r="H84" s="143">
        <v>14622.409657000329</v>
      </c>
      <c r="I84" s="144">
        <v>14929.480259797336</v>
      </c>
    </row>
    <row r="85" spans="2:9" customFormat="1" x14ac:dyDescent="0.25">
      <c r="B85" s="145"/>
      <c r="C85" s="146"/>
      <c r="D85" s="147"/>
    </row>
    <row r="86" spans="2:9" customFormat="1" x14ac:dyDescent="0.25">
      <c r="B86" s="145"/>
      <c r="C86" s="146"/>
      <c r="D86" s="147"/>
    </row>
    <row r="87" spans="2:9" customFormat="1" x14ac:dyDescent="0.25">
      <c r="B87" s="145"/>
      <c r="C87" s="146"/>
      <c r="D87" s="147"/>
    </row>
    <row r="88" spans="2:9" customFormat="1" x14ac:dyDescent="0.25">
      <c r="B88" s="145"/>
      <c r="C88" s="146"/>
      <c r="D88" s="147"/>
    </row>
    <row r="89" spans="2:9" customFormat="1" ht="15.75" thickBot="1" x14ac:dyDescent="0.3">
      <c r="B89" s="145"/>
      <c r="C89" s="146"/>
      <c r="D89" s="148"/>
      <c r="E89" s="149"/>
      <c r="F89" s="149"/>
      <c r="G89" s="149"/>
      <c r="H89" s="149"/>
      <c r="I89" s="149" t="s">
        <v>64</v>
      </c>
    </row>
    <row r="90" spans="2:9" customFormat="1" x14ac:dyDescent="0.25">
      <c r="B90" s="139" t="s">
        <v>40</v>
      </c>
      <c r="C90" s="136" t="s">
        <v>19</v>
      </c>
      <c r="D90" s="137">
        <v>8497</v>
      </c>
      <c r="E90" s="137">
        <v>8675.4369999999981</v>
      </c>
      <c r="F90" s="137">
        <v>8857.6211769999973</v>
      </c>
      <c r="G90" s="137">
        <v>9043.631221716998</v>
      </c>
      <c r="H90" s="137">
        <v>9233.547477373053</v>
      </c>
      <c r="I90" s="137">
        <v>9427.4519743978854</v>
      </c>
    </row>
    <row r="91" spans="2:9" customFormat="1" x14ac:dyDescent="0.25">
      <c r="B91" s="151"/>
      <c r="C91" s="138" t="s">
        <v>20</v>
      </c>
      <c r="D91" s="125">
        <v>24172</v>
      </c>
      <c r="E91" s="125">
        <v>24679.611999999997</v>
      </c>
      <c r="F91" s="125">
        <v>25197.883851999995</v>
      </c>
      <c r="G91" s="125">
        <v>25727.039412891994</v>
      </c>
      <c r="H91" s="125">
        <v>26267.307240562724</v>
      </c>
      <c r="I91" s="125">
        <v>26818.920692614538</v>
      </c>
    </row>
    <row r="92" spans="2:9" customFormat="1" ht="15.75" thickBot="1" x14ac:dyDescent="0.3">
      <c r="B92" s="152"/>
      <c r="C92" s="133" t="s">
        <v>21</v>
      </c>
      <c r="D92" s="143">
        <v>15675</v>
      </c>
      <c r="E92" s="143">
        <v>16004.174999999999</v>
      </c>
      <c r="F92" s="143">
        <v>16340.262674999998</v>
      </c>
      <c r="G92" s="143">
        <v>16683.408191174996</v>
      </c>
      <c r="H92" s="143">
        <v>17033.759763189672</v>
      </c>
      <c r="I92" s="144">
        <v>17391.468718216653</v>
      </c>
    </row>
    <row r="93" spans="2:9" customFormat="1" ht="5.0999999999999996" customHeight="1" thickBot="1" x14ac:dyDescent="0.3">
      <c r="B93" s="153"/>
      <c r="C93" s="146"/>
      <c r="D93" s="148"/>
      <c r="E93" s="148"/>
      <c r="F93" s="148"/>
      <c r="G93" s="148"/>
      <c r="H93" s="148"/>
      <c r="I93" s="148"/>
    </row>
    <row r="94" spans="2:9" customFormat="1" x14ac:dyDescent="0.25">
      <c r="B94" s="139" t="s">
        <v>41</v>
      </c>
      <c r="C94" s="136" t="s">
        <v>19</v>
      </c>
      <c r="D94" s="137">
        <v>9286</v>
      </c>
      <c r="E94" s="137">
        <v>9481.0060000000012</v>
      </c>
      <c r="F94" s="137">
        <v>9680.1071260000008</v>
      </c>
      <c r="G94" s="137">
        <v>9883.3893756459984</v>
      </c>
      <c r="H94" s="137">
        <v>10090.940552534563</v>
      </c>
      <c r="I94" s="137">
        <v>10302.85030413779</v>
      </c>
    </row>
    <row r="95" spans="2:9" customFormat="1" x14ac:dyDescent="0.25">
      <c r="B95" s="123"/>
      <c r="C95" s="138" t="s">
        <v>20</v>
      </c>
      <c r="D95" s="125">
        <v>21908</v>
      </c>
      <c r="E95" s="125">
        <v>22368.067999999999</v>
      </c>
      <c r="F95" s="125">
        <v>22837.797427999998</v>
      </c>
      <c r="G95" s="125">
        <v>23317.391173987995</v>
      </c>
      <c r="H95" s="125">
        <v>23807.05638864174</v>
      </c>
      <c r="I95" s="125">
        <v>24307.004572803216</v>
      </c>
    </row>
    <row r="96" spans="2:9" customFormat="1" ht="15.75" thickBot="1" x14ac:dyDescent="0.3">
      <c r="B96" s="140"/>
      <c r="C96" s="133" t="s">
        <v>21</v>
      </c>
      <c r="D96" s="141">
        <v>12622</v>
      </c>
      <c r="E96" s="141">
        <v>12887.061999999998</v>
      </c>
      <c r="F96" s="141">
        <v>13157.690301999997</v>
      </c>
      <c r="G96" s="141">
        <v>13434.001798341997</v>
      </c>
      <c r="H96" s="141">
        <v>13716.115836107178</v>
      </c>
      <c r="I96" s="142">
        <v>14004.154268665427</v>
      </c>
    </row>
    <row r="97" spans="2:9" customFormat="1" ht="5.0999999999999996" customHeight="1" thickBot="1" x14ac:dyDescent="0.3">
      <c r="B97" s="128"/>
      <c r="C97" s="135"/>
      <c r="D97" s="66"/>
      <c r="E97" s="66"/>
      <c r="F97" s="66"/>
      <c r="G97" s="66"/>
      <c r="H97" s="66"/>
      <c r="I97" s="66"/>
    </row>
    <row r="98" spans="2:9" customFormat="1" x14ac:dyDescent="0.25">
      <c r="B98" s="139" t="s">
        <v>42</v>
      </c>
      <c r="C98" s="136" t="s">
        <v>19</v>
      </c>
      <c r="D98" s="137">
        <v>9446</v>
      </c>
      <c r="E98" s="137">
        <v>9644.3659999999982</v>
      </c>
      <c r="F98" s="137">
        <v>9846.8976859999948</v>
      </c>
      <c r="G98" s="137">
        <v>10053.682537405994</v>
      </c>
      <c r="H98" s="137">
        <v>10264.809870691519</v>
      </c>
      <c r="I98" s="137">
        <v>10480.370877976042</v>
      </c>
    </row>
    <row r="99" spans="2:9" customFormat="1" x14ac:dyDescent="0.25">
      <c r="B99" s="123"/>
      <c r="C99" s="138" t="s">
        <v>20</v>
      </c>
      <c r="D99" s="125">
        <v>24712</v>
      </c>
      <c r="E99" s="125">
        <v>25230.951999999997</v>
      </c>
      <c r="F99" s="125">
        <v>25760.801991999993</v>
      </c>
      <c r="G99" s="125">
        <v>26301.778833831992</v>
      </c>
      <c r="H99" s="125">
        <v>26854.116189342461</v>
      </c>
      <c r="I99" s="125">
        <v>27418.052629318652</v>
      </c>
    </row>
    <row r="100" spans="2:9" customFormat="1" ht="15.75" thickBot="1" x14ac:dyDescent="0.3">
      <c r="B100" s="140"/>
      <c r="C100" s="133" t="s">
        <v>21</v>
      </c>
      <c r="D100" s="142">
        <v>15266</v>
      </c>
      <c r="E100" s="141">
        <v>15586.585999999999</v>
      </c>
      <c r="F100" s="141">
        <v>15913.904305999999</v>
      </c>
      <c r="G100" s="141">
        <v>16248.096296425998</v>
      </c>
      <c r="H100" s="141">
        <v>16589.306318650943</v>
      </c>
      <c r="I100" s="142">
        <v>16937.68175134261</v>
      </c>
    </row>
    <row r="101" spans="2:9" customFormat="1" ht="5.0999999999999996" customHeight="1" thickBot="1" x14ac:dyDescent="0.3">
      <c r="B101" s="128"/>
      <c r="C101" s="135"/>
      <c r="D101" s="66"/>
      <c r="E101" s="66"/>
      <c r="F101" s="66"/>
      <c r="G101" s="66"/>
      <c r="H101" s="66"/>
      <c r="I101" s="66"/>
    </row>
    <row r="102" spans="2:9" customFormat="1" x14ac:dyDescent="0.25">
      <c r="B102" s="139" t="s">
        <v>43</v>
      </c>
      <c r="C102" s="136" t="s">
        <v>19</v>
      </c>
      <c r="D102" s="137">
        <v>14624</v>
      </c>
      <c r="E102" s="137">
        <v>14138.900000000001</v>
      </c>
      <c r="F102" s="137">
        <v>13643.612900000004</v>
      </c>
      <c r="G102" s="137">
        <v>13137.924770900005</v>
      </c>
      <c r="H102" s="137">
        <v>12621.617191088906</v>
      </c>
      <c r="I102" s="137">
        <v>12094.467152101777</v>
      </c>
    </row>
    <row r="103" spans="2:9" customFormat="1" x14ac:dyDescent="0.25">
      <c r="B103" s="123"/>
      <c r="C103" s="138" t="s">
        <v>20</v>
      </c>
      <c r="D103" s="125">
        <v>37724</v>
      </c>
      <c r="E103" s="125">
        <v>37724</v>
      </c>
      <c r="F103" s="125">
        <v>37724</v>
      </c>
      <c r="G103" s="125">
        <v>37724</v>
      </c>
      <c r="H103" s="125">
        <v>37724</v>
      </c>
      <c r="I103" s="125">
        <v>37724</v>
      </c>
    </row>
    <row r="104" spans="2:9" customFormat="1" ht="15.75" thickBot="1" x14ac:dyDescent="0.3">
      <c r="B104" s="140"/>
      <c r="C104" s="133" t="s">
        <v>21</v>
      </c>
      <c r="D104" s="141">
        <v>23100</v>
      </c>
      <c r="E104" s="141">
        <v>23585.1</v>
      </c>
      <c r="F104" s="141">
        <v>24080.387099999996</v>
      </c>
      <c r="G104" s="141">
        <v>24586.075229099995</v>
      </c>
      <c r="H104" s="141">
        <v>25102.382808911094</v>
      </c>
      <c r="I104" s="142">
        <v>25629.532847898223</v>
      </c>
    </row>
    <row r="105" spans="2:9" customFormat="1" ht="5.0999999999999996" customHeight="1" thickBot="1" x14ac:dyDescent="0.3">
      <c r="B105" s="128"/>
      <c r="C105" s="135"/>
      <c r="D105" s="66"/>
      <c r="E105" s="66"/>
      <c r="F105" s="66"/>
      <c r="G105" s="66"/>
      <c r="H105" s="66"/>
      <c r="I105" s="66"/>
    </row>
    <row r="106" spans="2:9" customFormat="1" x14ac:dyDescent="0.25">
      <c r="B106" s="120" t="s">
        <v>44</v>
      </c>
      <c r="C106" s="136" t="s">
        <v>19</v>
      </c>
      <c r="D106" s="137">
        <v>4076</v>
      </c>
      <c r="E106" s="137">
        <v>4161.5959999999995</v>
      </c>
      <c r="F106" s="137">
        <v>4248.9895159999996</v>
      </c>
      <c r="G106" s="137">
        <v>4338.218295835999</v>
      </c>
      <c r="H106" s="137">
        <v>4429.3208800485554</v>
      </c>
      <c r="I106" s="137">
        <v>4522.3366185295745</v>
      </c>
    </row>
    <row r="107" spans="2:9" customFormat="1" x14ac:dyDescent="0.25">
      <c r="B107" s="123"/>
      <c r="C107" s="138" t="s">
        <v>20</v>
      </c>
      <c r="D107" s="125">
        <v>14241</v>
      </c>
      <c r="E107" s="125">
        <v>14540.060999999998</v>
      </c>
      <c r="F107" s="125">
        <v>14845.402280999997</v>
      </c>
      <c r="G107" s="125">
        <v>15157.155728900996</v>
      </c>
      <c r="H107" s="125">
        <v>15475.455999207916</v>
      </c>
      <c r="I107" s="125">
        <v>15800.44057519128</v>
      </c>
    </row>
    <row r="108" spans="2:9" customFormat="1" ht="15.75" thickBot="1" x14ac:dyDescent="0.3">
      <c r="B108" s="123"/>
      <c r="C108" s="133" t="s">
        <v>21</v>
      </c>
      <c r="D108" s="142">
        <v>10165</v>
      </c>
      <c r="E108" s="142">
        <v>10378.464999999998</v>
      </c>
      <c r="F108" s="142">
        <v>10596.412764999997</v>
      </c>
      <c r="G108" s="142">
        <v>10818.937433064997</v>
      </c>
      <c r="H108" s="142">
        <v>11046.13511915936</v>
      </c>
      <c r="I108" s="142">
        <v>11278.103956661706</v>
      </c>
    </row>
    <row r="109" spans="2:9" customFormat="1" ht="5.0999999999999996" customHeight="1" thickBot="1" x14ac:dyDescent="0.3">
      <c r="B109" s="128"/>
      <c r="C109" s="135"/>
      <c r="D109" s="66"/>
      <c r="E109" s="66"/>
      <c r="F109" s="66"/>
      <c r="G109" s="66"/>
      <c r="H109" s="66"/>
      <c r="I109" s="66"/>
    </row>
    <row r="110" spans="2:9" customFormat="1" x14ac:dyDescent="0.25">
      <c r="B110" s="139" t="s">
        <v>45</v>
      </c>
      <c r="C110" s="136" t="s">
        <v>19</v>
      </c>
      <c r="D110" s="137">
        <v>13103</v>
      </c>
      <c r="E110" s="137">
        <v>13378.163</v>
      </c>
      <c r="F110" s="137">
        <v>13659.104423000004</v>
      </c>
      <c r="G110" s="137">
        <v>13945.945615883003</v>
      </c>
      <c r="H110" s="137">
        <v>14238.810473816546</v>
      </c>
      <c r="I110" s="137">
        <v>14537.825493766693</v>
      </c>
    </row>
    <row r="111" spans="2:9" customFormat="1" x14ac:dyDescent="0.25">
      <c r="B111" s="123"/>
      <c r="C111" s="124" t="s">
        <v>20</v>
      </c>
      <c r="D111" s="125">
        <v>32453</v>
      </c>
      <c r="E111" s="125">
        <v>33134.512999999999</v>
      </c>
      <c r="F111" s="125">
        <v>33830.337772999999</v>
      </c>
      <c r="G111" s="125">
        <v>34540.774866232998</v>
      </c>
      <c r="H111" s="125">
        <v>35266.131138423887</v>
      </c>
      <c r="I111" s="125">
        <v>36006.719892330788</v>
      </c>
    </row>
    <row r="112" spans="2:9" customFormat="1" ht="15.75" thickBot="1" x14ac:dyDescent="0.3">
      <c r="B112" s="140"/>
      <c r="C112" s="126" t="s">
        <v>21</v>
      </c>
      <c r="D112" s="154">
        <v>19350</v>
      </c>
      <c r="E112" s="154">
        <v>19756.349999999999</v>
      </c>
      <c r="F112" s="154">
        <v>20171.233349999995</v>
      </c>
      <c r="G112" s="154">
        <v>20594.829250349994</v>
      </c>
      <c r="H112" s="154">
        <v>21027.320664607341</v>
      </c>
      <c r="I112" s="154">
        <v>21468.894398564094</v>
      </c>
    </row>
    <row r="113" spans="2:9" customFormat="1" ht="5.0999999999999996" customHeight="1" thickBot="1" x14ac:dyDescent="0.3">
      <c r="B113" s="128"/>
      <c r="C113" s="135"/>
      <c r="D113" s="66"/>
      <c r="E113" s="66"/>
      <c r="F113" s="66"/>
      <c r="G113" s="66"/>
      <c r="H113" s="66"/>
      <c r="I113" s="66"/>
    </row>
    <row r="114" spans="2:9" customFormat="1" x14ac:dyDescent="0.25">
      <c r="B114" s="139" t="s">
        <v>46</v>
      </c>
      <c r="C114" s="155" t="s">
        <v>19</v>
      </c>
      <c r="D114" s="137">
        <v>9134</v>
      </c>
      <c r="E114" s="137">
        <v>9325.8139999999985</v>
      </c>
      <c r="F114" s="137">
        <v>9521.6560939999981</v>
      </c>
      <c r="G114" s="137">
        <v>9721.6108719739968</v>
      </c>
      <c r="H114" s="137">
        <v>9925.7647002854501</v>
      </c>
      <c r="I114" s="137">
        <v>10134.205758991444</v>
      </c>
    </row>
    <row r="115" spans="2:9" customFormat="1" x14ac:dyDescent="0.25">
      <c r="B115" s="123"/>
      <c r="C115" s="156" t="s">
        <v>20</v>
      </c>
      <c r="D115" s="125">
        <v>27104</v>
      </c>
      <c r="E115" s="125">
        <v>27673.183999999997</v>
      </c>
      <c r="F115" s="125">
        <v>28254.320863999994</v>
      </c>
      <c r="G115" s="125">
        <v>28847.661602143991</v>
      </c>
      <c r="H115" s="125">
        <v>29453.462495789012</v>
      </c>
      <c r="I115" s="125">
        <v>30071.985208200578</v>
      </c>
    </row>
    <row r="116" spans="2:9" customFormat="1" ht="15.75" thickBot="1" x14ac:dyDescent="0.3">
      <c r="B116" s="140"/>
      <c r="C116" s="157" t="s">
        <v>21</v>
      </c>
      <c r="D116" s="158">
        <v>17970</v>
      </c>
      <c r="E116" s="158">
        <v>18347.37</v>
      </c>
      <c r="F116" s="158">
        <v>18732.664769999996</v>
      </c>
      <c r="G116" s="158">
        <v>19126.050730169994</v>
      </c>
      <c r="H116" s="158">
        <v>19527.697795503562</v>
      </c>
      <c r="I116" s="159">
        <v>19937.779449209134</v>
      </c>
    </row>
    <row r="117" spans="2:9" customFormat="1" ht="5.0999999999999996" customHeight="1" thickBot="1" x14ac:dyDescent="0.3">
      <c r="B117" s="128"/>
      <c r="C117" s="135"/>
      <c r="D117" s="66"/>
      <c r="E117" s="66"/>
      <c r="F117" s="66"/>
      <c r="G117" s="66"/>
      <c r="H117" s="66"/>
      <c r="I117" s="66"/>
    </row>
    <row r="118" spans="2:9" customFormat="1" x14ac:dyDescent="0.25">
      <c r="B118" s="139" t="s">
        <v>47</v>
      </c>
      <c r="C118" s="155" t="s">
        <v>19</v>
      </c>
      <c r="D118" s="137">
        <v>10403</v>
      </c>
      <c r="E118" s="137">
        <v>10621.463</v>
      </c>
      <c r="F118" s="137">
        <v>10844.513723</v>
      </c>
      <c r="G118" s="137">
        <v>11072.248511182999</v>
      </c>
      <c r="H118" s="137">
        <v>11304.765729917843</v>
      </c>
      <c r="I118" s="137">
        <v>11542.165810246115</v>
      </c>
    </row>
    <row r="119" spans="2:9" customFormat="1" x14ac:dyDescent="0.25">
      <c r="B119" s="123"/>
      <c r="C119" s="160" t="s">
        <v>20</v>
      </c>
      <c r="D119" s="125">
        <v>27748</v>
      </c>
      <c r="E119" s="125">
        <v>28330.707999999999</v>
      </c>
      <c r="F119" s="125">
        <v>28925.652867999997</v>
      </c>
      <c r="G119" s="125">
        <v>29533.091578227995</v>
      </c>
      <c r="H119" s="125">
        <v>30153.286501370781</v>
      </c>
      <c r="I119" s="125">
        <v>30786.505517899564</v>
      </c>
    </row>
    <row r="120" spans="2:9" customFormat="1" ht="15.75" thickBot="1" x14ac:dyDescent="0.3">
      <c r="B120" s="140"/>
      <c r="C120" s="161" t="s">
        <v>21</v>
      </c>
      <c r="D120" s="141">
        <v>17345</v>
      </c>
      <c r="E120" s="141">
        <v>17709.244999999999</v>
      </c>
      <c r="F120" s="141">
        <v>18081.139144999997</v>
      </c>
      <c r="G120" s="141">
        <v>18460.843067044996</v>
      </c>
      <c r="H120" s="141">
        <v>18848.520771452939</v>
      </c>
      <c r="I120" s="142">
        <v>19244.339707653449</v>
      </c>
    </row>
    <row r="121" spans="2:9" customFormat="1" ht="5.0999999999999996" customHeight="1" thickBot="1" x14ac:dyDescent="0.3">
      <c r="B121" s="128"/>
      <c r="C121" s="135"/>
      <c r="D121" s="66"/>
      <c r="E121" s="66"/>
      <c r="F121" s="66"/>
      <c r="G121" s="66"/>
      <c r="H121" s="66"/>
      <c r="I121" s="66"/>
    </row>
    <row r="122" spans="2:9" customFormat="1" x14ac:dyDescent="0.25">
      <c r="B122" s="139" t="s">
        <v>48</v>
      </c>
      <c r="C122" s="155" t="s">
        <v>19</v>
      </c>
      <c r="D122" s="137">
        <v>9510</v>
      </c>
      <c r="E122" s="137">
        <v>9709.7099999999991</v>
      </c>
      <c r="F122" s="137">
        <v>9913.6139099999964</v>
      </c>
      <c r="G122" s="137">
        <v>10121.799802109996</v>
      </c>
      <c r="H122" s="137">
        <v>10334.357597954302</v>
      </c>
      <c r="I122" s="137">
        <v>10551.37910751134</v>
      </c>
    </row>
    <row r="123" spans="2:9" customFormat="1" x14ac:dyDescent="0.25">
      <c r="B123" s="123"/>
      <c r="C123" s="160" t="s">
        <v>20</v>
      </c>
      <c r="D123" s="125">
        <v>25509</v>
      </c>
      <c r="E123" s="125">
        <v>26044.688999999998</v>
      </c>
      <c r="F123" s="125">
        <v>26591.627468999995</v>
      </c>
      <c r="G123" s="125">
        <v>27150.051645848995</v>
      </c>
      <c r="H123" s="125">
        <v>27720.20273041182</v>
      </c>
      <c r="I123" s="125">
        <v>28302.326987750464</v>
      </c>
    </row>
    <row r="124" spans="2:9" customFormat="1" ht="15.75" thickBot="1" x14ac:dyDescent="0.3">
      <c r="B124" s="140"/>
      <c r="C124" s="161" t="s">
        <v>21</v>
      </c>
      <c r="D124" s="141">
        <v>15999</v>
      </c>
      <c r="E124" s="141">
        <v>16334.978999999999</v>
      </c>
      <c r="F124" s="141">
        <v>16678.013558999999</v>
      </c>
      <c r="G124" s="141">
        <v>17028.251843738999</v>
      </c>
      <c r="H124" s="141">
        <v>17385.845132457518</v>
      </c>
      <c r="I124" s="142">
        <v>17750.947880239124</v>
      </c>
    </row>
    <row r="125" spans="2:9" customFormat="1" ht="5.0999999999999996" customHeight="1" thickBot="1" x14ac:dyDescent="0.3">
      <c r="B125" s="128"/>
      <c r="C125" s="135"/>
      <c r="D125" s="66"/>
      <c r="E125" s="66"/>
      <c r="F125" s="66"/>
      <c r="G125" s="66"/>
      <c r="H125" s="66"/>
      <c r="I125" s="66"/>
    </row>
    <row r="126" spans="2:9" customFormat="1" x14ac:dyDescent="0.25">
      <c r="B126" s="139" t="s">
        <v>49</v>
      </c>
      <c r="C126" s="155" t="s">
        <v>19</v>
      </c>
      <c r="D126" s="137">
        <v>15592</v>
      </c>
      <c r="E126" s="137">
        <v>15919.431999999997</v>
      </c>
      <c r="F126" s="137">
        <v>16253.740071999997</v>
      </c>
      <c r="G126" s="137">
        <v>16595.068613511994</v>
      </c>
      <c r="H126" s="137">
        <v>16943.565054395745</v>
      </c>
      <c r="I126" s="137">
        <v>17299.379920538053</v>
      </c>
    </row>
    <row r="127" spans="2:9" customFormat="1" x14ac:dyDescent="0.25">
      <c r="B127" s="123"/>
      <c r="C127" s="160" t="s">
        <v>20</v>
      </c>
      <c r="D127" s="125">
        <v>38014</v>
      </c>
      <c r="E127" s="125">
        <v>38812.293999999994</v>
      </c>
      <c r="F127" s="125">
        <v>39627.352173999992</v>
      </c>
      <c r="G127" s="125">
        <v>40459.526569653986</v>
      </c>
      <c r="H127" s="125">
        <v>41309.176627616718</v>
      </c>
      <c r="I127" s="125">
        <v>42176.669336796665</v>
      </c>
    </row>
    <row r="128" spans="2:9" customFormat="1" ht="15.75" thickBot="1" x14ac:dyDescent="0.3">
      <c r="B128" s="140"/>
      <c r="C128" s="161" t="s">
        <v>21</v>
      </c>
      <c r="D128" s="141">
        <v>22422</v>
      </c>
      <c r="E128" s="141">
        <v>22892.861999999997</v>
      </c>
      <c r="F128" s="141">
        <v>23373.612101999996</v>
      </c>
      <c r="G128" s="141">
        <v>23864.457956141992</v>
      </c>
      <c r="H128" s="141">
        <v>24365.611573220973</v>
      </c>
      <c r="I128" s="142">
        <v>24877.289416258613</v>
      </c>
    </row>
    <row r="129" spans="2:9" customFormat="1" x14ac:dyDescent="0.25">
      <c r="B129" s="145"/>
      <c r="C129" s="146"/>
      <c r="D129" s="147"/>
    </row>
    <row r="130" spans="2:9" customFormat="1" x14ac:dyDescent="0.25">
      <c r="B130" s="145"/>
      <c r="C130" s="146"/>
      <c r="D130" s="147"/>
    </row>
    <row r="131" spans="2:9" customFormat="1" x14ac:dyDescent="0.25">
      <c r="B131" s="145"/>
      <c r="C131" s="146"/>
      <c r="D131" s="147"/>
    </row>
    <row r="132" spans="2:9" customFormat="1" ht="15" customHeight="1" x14ac:dyDescent="0.25">
      <c r="B132" s="145"/>
      <c r="C132" s="146"/>
      <c r="D132" s="147"/>
    </row>
    <row r="133" spans="2:9" customFormat="1" ht="15" customHeight="1" thickBot="1" x14ac:dyDescent="0.3">
      <c r="B133" s="162"/>
      <c r="C133" s="163"/>
      <c r="D133" s="148"/>
      <c r="E133" s="149"/>
      <c r="F133" s="149"/>
      <c r="G133" s="149"/>
      <c r="H133" s="149"/>
      <c r="I133" s="149" t="s">
        <v>65</v>
      </c>
    </row>
    <row r="134" spans="2:9" customFormat="1" x14ac:dyDescent="0.25">
      <c r="B134" s="139" t="s">
        <v>50</v>
      </c>
      <c r="C134" s="155" t="s">
        <v>19</v>
      </c>
      <c r="D134" s="137">
        <v>8039</v>
      </c>
      <c r="E134" s="137">
        <v>8207.8189999999977</v>
      </c>
      <c r="F134" s="137">
        <v>8380.1831989999991</v>
      </c>
      <c r="G134" s="137">
        <v>8556.1670461789981</v>
      </c>
      <c r="H134" s="137">
        <v>8735.8465541487567</v>
      </c>
      <c r="I134" s="137">
        <v>8919.2993317858782</v>
      </c>
    </row>
    <row r="135" spans="2:9" customFormat="1" x14ac:dyDescent="0.25">
      <c r="B135" s="123"/>
      <c r="C135" s="160" t="s">
        <v>20</v>
      </c>
      <c r="D135" s="125">
        <v>24018</v>
      </c>
      <c r="E135" s="125">
        <v>24522.377999999997</v>
      </c>
      <c r="F135" s="125">
        <v>25037.347937999995</v>
      </c>
      <c r="G135" s="125">
        <v>25563.132244697994</v>
      </c>
      <c r="H135" s="125">
        <v>26099.95802183665</v>
      </c>
      <c r="I135" s="125">
        <v>26648.057140295216</v>
      </c>
    </row>
    <row r="136" spans="2:9" customFormat="1" ht="15.75" thickBot="1" x14ac:dyDescent="0.3">
      <c r="B136" s="140"/>
      <c r="C136" s="161" t="s">
        <v>21</v>
      </c>
      <c r="D136" s="141">
        <v>15979</v>
      </c>
      <c r="E136" s="141">
        <v>16314.558999999999</v>
      </c>
      <c r="F136" s="141">
        <v>16657.164738999996</v>
      </c>
      <c r="G136" s="141">
        <v>17006.965198518996</v>
      </c>
      <c r="H136" s="141">
        <v>17364.111467687893</v>
      </c>
      <c r="I136" s="142">
        <v>17728.757808509337</v>
      </c>
    </row>
    <row r="137" spans="2:9" customFormat="1" ht="5.0999999999999996" customHeight="1" thickBot="1" x14ac:dyDescent="0.3">
      <c r="B137" s="128"/>
      <c r="C137" s="135"/>
      <c r="D137" s="66"/>
      <c r="E137" s="66"/>
      <c r="F137" s="66"/>
      <c r="G137" s="66"/>
      <c r="H137" s="66"/>
      <c r="I137" s="66"/>
    </row>
    <row r="138" spans="2:9" customFormat="1" x14ac:dyDescent="0.25">
      <c r="B138" s="139" t="s">
        <v>51</v>
      </c>
      <c r="C138" s="155" t="s">
        <v>19</v>
      </c>
      <c r="D138" s="137">
        <v>14840</v>
      </c>
      <c r="E138" s="137">
        <v>15151.639999999996</v>
      </c>
      <c r="F138" s="137">
        <v>15469.824439999993</v>
      </c>
      <c r="G138" s="137">
        <v>15794.690753239996</v>
      </c>
      <c r="H138" s="137">
        <v>16126.379259058031</v>
      </c>
      <c r="I138" s="137">
        <v>16465.033223498245</v>
      </c>
    </row>
    <row r="139" spans="2:9" customFormat="1" x14ac:dyDescent="0.25">
      <c r="B139" s="123"/>
      <c r="C139" s="160" t="s">
        <v>20</v>
      </c>
      <c r="D139" s="125">
        <v>39366</v>
      </c>
      <c r="E139" s="125">
        <v>40192.685999999994</v>
      </c>
      <c r="F139" s="125">
        <v>41036.732405999988</v>
      </c>
      <c r="G139" s="125">
        <v>41898.503786525987</v>
      </c>
      <c r="H139" s="125">
        <v>42778.372366043026</v>
      </c>
      <c r="I139" s="125">
        <v>43676.718185729922</v>
      </c>
    </row>
    <row r="140" spans="2:9" customFormat="1" ht="15.75" thickBot="1" x14ac:dyDescent="0.3">
      <c r="B140" s="140"/>
      <c r="C140" s="161" t="s">
        <v>21</v>
      </c>
      <c r="D140" s="141">
        <v>24526</v>
      </c>
      <c r="E140" s="141">
        <v>25041.045999999998</v>
      </c>
      <c r="F140" s="141">
        <v>25566.907965999995</v>
      </c>
      <c r="G140" s="141">
        <v>26103.813033285991</v>
      </c>
      <c r="H140" s="141">
        <v>26651.993106984995</v>
      </c>
      <c r="I140" s="142">
        <v>27211.684962231677</v>
      </c>
    </row>
    <row r="141" spans="2:9" customFormat="1" ht="5.0999999999999996" customHeight="1" thickBot="1" x14ac:dyDescent="0.3">
      <c r="B141" s="128"/>
      <c r="C141" s="135"/>
      <c r="D141" s="66"/>
      <c r="E141" s="66"/>
      <c r="F141" s="66"/>
      <c r="G141" s="66"/>
      <c r="H141" s="66"/>
      <c r="I141" s="66"/>
    </row>
    <row r="142" spans="2:9" customFormat="1" x14ac:dyDescent="0.25">
      <c r="B142" s="139" t="s">
        <v>52</v>
      </c>
      <c r="C142" s="155" t="s">
        <v>19</v>
      </c>
      <c r="D142" s="137">
        <v>17190</v>
      </c>
      <c r="E142" s="137">
        <v>17550.989999999998</v>
      </c>
      <c r="F142" s="137">
        <v>17919.56079</v>
      </c>
      <c r="G142" s="137">
        <v>18295.871566589998</v>
      </c>
      <c r="H142" s="137">
        <v>18680.084869488386</v>
      </c>
      <c r="I142" s="137">
        <v>19072.366651747641</v>
      </c>
    </row>
    <row r="143" spans="2:9" customFormat="1" x14ac:dyDescent="0.25">
      <c r="B143" s="123"/>
      <c r="C143" s="156" t="s">
        <v>20</v>
      </c>
      <c r="D143" s="125">
        <v>43752</v>
      </c>
      <c r="E143" s="125">
        <v>44670.791999999994</v>
      </c>
      <c r="F143" s="125">
        <v>45608.878631999993</v>
      </c>
      <c r="G143" s="125">
        <v>46566.66508327199</v>
      </c>
      <c r="H143" s="125">
        <v>47544.565050020698</v>
      </c>
      <c r="I143" s="125">
        <v>48543.000916071127</v>
      </c>
    </row>
    <row r="144" spans="2:9" customFormat="1" ht="15.75" thickBot="1" x14ac:dyDescent="0.3">
      <c r="B144" s="140"/>
      <c r="C144" s="157" t="s">
        <v>21</v>
      </c>
      <c r="D144" s="158">
        <v>26562</v>
      </c>
      <c r="E144" s="158">
        <v>27119.801999999996</v>
      </c>
      <c r="F144" s="158">
        <v>27689.317841999993</v>
      </c>
      <c r="G144" s="158">
        <v>28270.793516681992</v>
      </c>
      <c r="H144" s="158">
        <v>28864.480180532311</v>
      </c>
      <c r="I144" s="159">
        <v>29470.634264323486</v>
      </c>
    </row>
    <row r="145" spans="2:11" customFormat="1" ht="5.0999999999999996" customHeight="1" thickBot="1" x14ac:dyDescent="0.3">
      <c r="B145" s="128"/>
      <c r="C145" s="135"/>
      <c r="D145" s="66"/>
      <c r="E145" s="66"/>
      <c r="F145" s="66"/>
      <c r="G145" s="66"/>
      <c r="H145" s="66"/>
      <c r="I145" s="66"/>
    </row>
    <row r="146" spans="2:11" customFormat="1" x14ac:dyDescent="0.25">
      <c r="B146" s="139" t="s">
        <v>53</v>
      </c>
      <c r="C146" s="155" t="s">
        <v>19</v>
      </c>
      <c r="D146" s="137">
        <v>18207</v>
      </c>
      <c r="E146" s="137">
        <v>18589.346999999994</v>
      </c>
      <c r="F146" s="137">
        <v>18979.72328699999</v>
      </c>
      <c r="G146" s="137">
        <v>19378.29747602699</v>
      </c>
      <c r="H146" s="137">
        <v>19785.241723023559</v>
      </c>
      <c r="I146" s="137">
        <v>20200.731799207049</v>
      </c>
    </row>
    <row r="147" spans="2:11" customFormat="1" x14ac:dyDescent="0.25">
      <c r="B147" s="123"/>
      <c r="C147" s="160" t="s">
        <v>20</v>
      </c>
      <c r="D147" s="125">
        <v>44102</v>
      </c>
      <c r="E147" s="125">
        <v>45028.141999999993</v>
      </c>
      <c r="F147" s="125">
        <v>45973.732981999987</v>
      </c>
      <c r="G147" s="125">
        <v>46939.181374621985</v>
      </c>
      <c r="H147" s="125">
        <v>47924.904183489045</v>
      </c>
      <c r="I147" s="125">
        <v>48931.327171342309</v>
      </c>
    </row>
    <row r="148" spans="2:11" customFormat="1" ht="15" customHeight="1" thickBot="1" x14ac:dyDescent="0.3">
      <c r="B148" s="140"/>
      <c r="C148" s="161" t="s">
        <v>21</v>
      </c>
      <c r="D148" s="141">
        <v>25895</v>
      </c>
      <c r="E148" s="141">
        <v>26438.794999999998</v>
      </c>
      <c r="F148" s="141">
        <v>26994.009694999997</v>
      </c>
      <c r="G148" s="141">
        <v>27560.883898594995</v>
      </c>
      <c r="H148" s="141">
        <v>28139.662460465486</v>
      </c>
      <c r="I148" s="142">
        <v>28730.59537213526</v>
      </c>
    </row>
    <row r="149" spans="2:11" customFormat="1" ht="5.0999999999999996" customHeight="1" thickBot="1" x14ac:dyDescent="0.3">
      <c r="B149" s="128"/>
      <c r="C149" s="135"/>
      <c r="D149" s="66"/>
      <c r="E149" s="66"/>
      <c r="F149" s="66"/>
      <c r="G149" s="66">
        <v>13395</v>
      </c>
      <c r="H149" s="66"/>
      <c r="I149" s="66"/>
    </row>
    <row r="150" spans="2:11" ht="15" customHeight="1" x14ac:dyDescent="0.25">
      <c r="B150" s="139" t="s">
        <v>56</v>
      </c>
      <c r="C150" s="136" t="s">
        <v>19</v>
      </c>
      <c r="D150" s="164">
        <v>10010</v>
      </c>
      <c r="E150" s="164">
        <v>10020</v>
      </c>
      <c r="F150" s="164">
        <v>10030</v>
      </c>
      <c r="G150" s="164">
        <v>10030</v>
      </c>
      <c r="H150" s="164">
        <v>10030</v>
      </c>
      <c r="I150" s="164">
        <v>10040</v>
      </c>
    </row>
    <row r="151" spans="2:11" ht="15" customHeight="1" x14ac:dyDescent="0.25">
      <c r="B151" s="120" t="s">
        <v>57</v>
      </c>
      <c r="C151" s="160" t="s">
        <v>20</v>
      </c>
      <c r="D151" s="165">
        <v>88695</v>
      </c>
      <c r="E151" s="165">
        <f>D151*1.02</f>
        <v>90468.900000000009</v>
      </c>
      <c r="F151" s="165">
        <f t="shared" ref="F151:I151" si="0">E151*1.02</f>
        <v>92278.278000000006</v>
      </c>
      <c r="G151" s="165">
        <f t="shared" si="0"/>
        <v>94123.843560000008</v>
      </c>
      <c r="H151" s="165">
        <f t="shared" si="0"/>
        <v>96006.320431200016</v>
      </c>
      <c r="I151" s="165">
        <f t="shared" si="0"/>
        <v>97926.446839824013</v>
      </c>
    </row>
    <row r="152" spans="2:11" ht="15" customHeight="1" thickBot="1" x14ac:dyDescent="0.3">
      <c r="B152" s="169" t="s">
        <v>58</v>
      </c>
      <c r="C152" s="161" t="s">
        <v>21</v>
      </c>
      <c r="D152" s="132">
        <f>D151-D150</f>
        <v>78685</v>
      </c>
      <c r="E152" s="132">
        <f t="shared" ref="E152:I152" si="1">E151-E150</f>
        <v>80448.900000000009</v>
      </c>
      <c r="F152" s="132">
        <f t="shared" si="1"/>
        <v>82248.278000000006</v>
      </c>
      <c r="G152" s="132">
        <f t="shared" si="1"/>
        <v>84093.843560000008</v>
      </c>
      <c r="H152" s="132">
        <f t="shared" si="1"/>
        <v>85976.320431200016</v>
      </c>
      <c r="I152" s="132">
        <f t="shared" si="1"/>
        <v>87886.446839824013</v>
      </c>
    </row>
    <row r="153" spans="2:11" ht="5.0999999999999996" customHeight="1" thickBot="1" x14ac:dyDescent="0.3">
      <c r="B153" s="128"/>
      <c r="C153" s="135"/>
      <c r="D153" s="66"/>
      <c r="E153" s="66"/>
      <c r="F153" s="66"/>
      <c r="G153" s="66"/>
      <c r="H153" s="66"/>
      <c r="I153" s="66"/>
    </row>
    <row r="154" spans="2:11" ht="15" customHeight="1" x14ac:dyDescent="0.25">
      <c r="B154" s="120" t="s">
        <v>54</v>
      </c>
      <c r="C154" s="138" t="s">
        <v>19</v>
      </c>
      <c r="D154" s="164">
        <v>45620</v>
      </c>
      <c r="E154" s="164">
        <v>50000</v>
      </c>
      <c r="F154" s="164">
        <v>50000</v>
      </c>
      <c r="G154" s="164">
        <f t="shared" ref="G154:I154" si="2">F154*1.04</f>
        <v>52000</v>
      </c>
      <c r="H154" s="164">
        <f t="shared" si="2"/>
        <v>54080</v>
      </c>
      <c r="I154" s="164">
        <f t="shared" si="2"/>
        <v>56243.200000000004</v>
      </c>
    </row>
    <row r="155" spans="2:11" x14ac:dyDescent="0.25">
      <c r="B155" s="120" t="s">
        <v>55</v>
      </c>
      <c r="C155" s="160" t="s">
        <v>20</v>
      </c>
      <c r="D155" s="165">
        <f>D154+D156</f>
        <v>123710</v>
      </c>
      <c r="E155" s="165">
        <f t="shared" ref="E155:I155" si="3">E154+E156</f>
        <v>124580</v>
      </c>
      <c r="F155" s="165">
        <f>F154+F156</f>
        <v>123070</v>
      </c>
      <c r="G155" s="165">
        <f t="shared" si="3"/>
        <v>127992.8</v>
      </c>
      <c r="H155" s="165">
        <f t="shared" si="3"/>
        <v>133112.51199999999</v>
      </c>
      <c r="I155" s="165">
        <f t="shared" si="3"/>
        <v>138437.01248</v>
      </c>
    </row>
    <row r="156" spans="2:11" ht="15.75" thickBot="1" x14ac:dyDescent="0.3">
      <c r="B156" s="123"/>
      <c r="C156" s="167" t="s">
        <v>21</v>
      </c>
      <c r="D156" s="132">
        <f>78090</f>
        <v>78090</v>
      </c>
      <c r="E156" s="132">
        <v>74580</v>
      </c>
      <c r="F156" s="132">
        <v>73070</v>
      </c>
      <c r="G156" s="132">
        <f t="shared" ref="G156:I156" si="4">F156*1.04</f>
        <v>75992.800000000003</v>
      </c>
      <c r="H156" s="132">
        <f t="shared" si="4"/>
        <v>79032.512000000002</v>
      </c>
      <c r="I156" s="132">
        <f t="shared" si="4"/>
        <v>82193.812480000008</v>
      </c>
    </row>
    <row r="157" spans="2:11" ht="5.0999999999999996" customHeight="1" thickBot="1" x14ac:dyDescent="0.3">
      <c r="B157" s="168"/>
      <c r="C157" s="135"/>
      <c r="D157" s="66"/>
      <c r="E157" s="66"/>
      <c r="F157" s="66"/>
      <c r="G157" s="66"/>
      <c r="H157" s="66"/>
      <c r="I157" s="66"/>
    </row>
    <row r="158" spans="2:11" x14ac:dyDescent="0.25">
      <c r="B158" s="139" t="s">
        <v>59</v>
      </c>
      <c r="C158" s="136" t="s">
        <v>19</v>
      </c>
      <c r="D158" s="137">
        <v>43600</v>
      </c>
      <c r="E158" s="137">
        <f>D158*1.04</f>
        <v>45344</v>
      </c>
      <c r="F158" s="137">
        <f t="shared" ref="F158:I158" si="5">E158*1.04</f>
        <v>47157.760000000002</v>
      </c>
      <c r="G158" s="137">
        <f t="shared" si="5"/>
        <v>49044.070400000004</v>
      </c>
      <c r="H158" s="137">
        <f t="shared" si="5"/>
        <v>51005.833216000006</v>
      </c>
      <c r="I158" s="137">
        <f t="shared" si="5"/>
        <v>53046.066544640009</v>
      </c>
      <c r="J158" s="3"/>
    </row>
    <row r="159" spans="2:11" x14ac:dyDescent="0.25">
      <c r="B159" s="123"/>
      <c r="C159" s="160" t="s">
        <v>20</v>
      </c>
      <c r="D159" s="125">
        <v>83577</v>
      </c>
      <c r="E159" s="125">
        <f>D159*1.04</f>
        <v>86920.08</v>
      </c>
      <c r="F159" s="125">
        <f t="shared" ref="F159:I159" si="6">E159*1.04</f>
        <v>90396.883200000011</v>
      </c>
      <c r="G159" s="125">
        <f t="shared" si="6"/>
        <v>94012.75852800002</v>
      </c>
      <c r="H159" s="125">
        <f t="shared" si="6"/>
        <v>97773.268869120031</v>
      </c>
      <c r="I159" s="125">
        <f t="shared" si="6"/>
        <v>101684.19962388484</v>
      </c>
      <c r="K159" s="3"/>
    </row>
    <row r="160" spans="2:11" ht="15.75" thickBot="1" x14ac:dyDescent="0.3">
      <c r="B160" s="140"/>
      <c r="C160" s="161" t="s">
        <v>21</v>
      </c>
      <c r="D160" s="143">
        <f>D159-D158</f>
        <v>39977</v>
      </c>
      <c r="E160" s="143">
        <f t="shared" ref="E160:I160" si="7">E159-E158</f>
        <v>41576.080000000002</v>
      </c>
      <c r="F160" s="143">
        <f t="shared" si="7"/>
        <v>43239.123200000009</v>
      </c>
      <c r="G160" s="143">
        <f t="shared" si="7"/>
        <v>44968.688128000016</v>
      </c>
      <c r="H160" s="143">
        <f t="shared" si="7"/>
        <v>46767.435653120025</v>
      </c>
      <c r="I160" s="144">
        <f t="shared" si="7"/>
        <v>48638.133079244828</v>
      </c>
    </row>
    <row r="161" spans="2:9" ht="5.0999999999999996" customHeight="1" thickBot="1" x14ac:dyDescent="0.3">
      <c r="B161" s="128"/>
      <c r="C161" s="135"/>
      <c r="D161" s="66"/>
      <c r="E161" s="66"/>
      <c r="F161" s="66"/>
      <c r="G161" s="66"/>
      <c r="H161" s="66"/>
      <c r="I161" s="66"/>
    </row>
    <row r="162" spans="2:9" x14ac:dyDescent="0.25">
      <c r="B162" s="120" t="s">
        <v>60</v>
      </c>
      <c r="C162" s="138" t="s">
        <v>19</v>
      </c>
      <c r="D162" s="164">
        <v>19736</v>
      </c>
      <c r="E162" s="164">
        <f>D162*1.04</f>
        <v>20525.440000000002</v>
      </c>
      <c r="F162" s="164">
        <f t="shared" ref="F162:I162" si="8">E162*1.04</f>
        <v>21346.457600000002</v>
      </c>
      <c r="G162" s="164">
        <f t="shared" si="8"/>
        <v>22200.315904000003</v>
      </c>
      <c r="H162" s="164">
        <f t="shared" si="8"/>
        <v>23088.328540160004</v>
      </c>
      <c r="I162" s="164">
        <f t="shared" si="8"/>
        <v>24011.861681766404</v>
      </c>
    </row>
    <row r="163" spans="2:9" x14ac:dyDescent="0.25">
      <c r="B163" s="123"/>
      <c r="C163" s="160" t="s">
        <v>20</v>
      </c>
      <c r="D163" s="125">
        <v>33636</v>
      </c>
      <c r="E163" s="164">
        <f>D163*1.04</f>
        <v>34981.440000000002</v>
      </c>
      <c r="F163" s="164">
        <f t="shared" ref="F163:I163" si="9">E163*1.04</f>
        <v>36380.697600000007</v>
      </c>
      <c r="G163" s="164">
        <f t="shared" si="9"/>
        <v>37835.925504000006</v>
      </c>
      <c r="H163" s="164">
        <f t="shared" si="9"/>
        <v>39349.362524160009</v>
      </c>
      <c r="I163" s="164">
        <f t="shared" si="9"/>
        <v>40923.337025126413</v>
      </c>
    </row>
    <row r="164" spans="2:9" ht="15.75" thickBot="1" x14ac:dyDescent="0.3">
      <c r="B164" s="140"/>
      <c r="C164" s="161" t="s">
        <v>21</v>
      </c>
      <c r="D164" s="144">
        <f>D163-D162</f>
        <v>13900</v>
      </c>
      <c r="E164" s="144">
        <f t="shared" ref="E164:I164" si="10">E163-E162</f>
        <v>14456</v>
      </c>
      <c r="F164" s="144">
        <f t="shared" si="10"/>
        <v>15034.240000000005</v>
      </c>
      <c r="G164" s="144">
        <f t="shared" si="10"/>
        <v>15635.609600000003</v>
      </c>
      <c r="H164" s="144">
        <f t="shared" si="10"/>
        <v>16261.033984000005</v>
      </c>
      <c r="I164" s="144">
        <f t="shared" si="10"/>
        <v>16911.475343360009</v>
      </c>
    </row>
    <row r="165" spans="2:9" x14ac:dyDescent="0.25">
      <c r="D165"/>
      <c r="E165"/>
      <c r="F165"/>
      <c r="G165"/>
      <c r="H165"/>
      <c r="I165"/>
    </row>
    <row r="166" spans="2:9" x14ac:dyDescent="0.25">
      <c r="D166"/>
      <c r="E166"/>
      <c r="F166"/>
      <c r="G166"/>
      <c r="H166"/>
      <c r="I166"/>
    </row>
    <row r="167" spans="2:9" x14ac:dyDescent="0.25">
      <c r="D167"/>
      <c r="E167"/>
      <c r="F167"/>
      <c r="G167"/>
      <c r="H167"/>
      <c r="I167"/>
    </row>
    <row r="168" spans="2:9" x14ac:dyDescent="0.25">
      <c r="D168"/>
      <c r="E168"/>
      <c r="F168"/>
      <c r="G168"/>
      <c r="H168"/>
      <c r="I168"/>
    </row>
    <row r="169" spans="2:9" x14ac:dyDescent="0.25">
      <c r="D169"/>
      <c r="E169"/>
      <c r="F169"/>
      <c r="G169"/>
      <c r="H169"/>
      <c r="I169"/>
    </row>
    <row r="170" spans="2:9" x14ac:dyDescent="0.25">
      <c r="D170"/>
      <c r="E170"/>
      <c r="F170"/>
      <c r="G170"/>
      <c r="H170"/>
      <c r="I170"/>
    </row>
    <row r="171" spans="2:9" x14ac:dyDescent="0.25">
      <c r="D171"/>
      <c r="E171"/>
      <c r="F171"/>
      <c r="G171"/>
      <c r="H171"/>
      <c r="I171"/>
    </row>
    <row r="172" spans="2:9" x14ac:dyDescent="0.25">
      <c r="D172"/>
      <c r="E172"/>
      <c r="F172"/>
      <c r="G172"/>
      <c r="H172"/>
      <c r="I172"/>
    </row>
    <row r="173" spans="2:9" x14ac:dyDescent="0.25">
      <c r="D173"/>
      <c r="E173"/>
      <c r="F173"/>
      <c r="G173"/>
      <c r="H173"/>
      <c r="I173"/>
    </row>
    <row r="174" spans="2:9" x14ac:dyDescent="0.25">
      <c r="D174"/>
      <c r="E174"/>
      <c r="F174"/>
      <c r="G174"/>
      <c r="H174"/>
      <c r="I174"/>
    </row>
    <row r="175" spans="2:9" x14ac:dyDescent="0.25">
      <c r="D175"/>
      <c r="E175"/>
      <c r="F175"/>
      <c r="G175"/>
      <c r="H175"/>
      <c r="I175"/>
    </row>
    <row r="176" spans="2:9" x14ac:dyDescent="0.25">
      <c r="D176"/>
      <c r="E176"/>
      <c r="F176"/>
      <c r="G176"/>
      <c r="H176"/>
      <c r="I176"/>
    </row>
    <row r="177" spans="4:9" x14ac:dyDescent="0.25">
      <c r="D177"/>
      <c r="E177"/>
      <c r="F177"/>
      <c r="G177"/>
      <c r="H177"/>
      <c r="I177"/>
    </row>
    <row r="178" spans="4:9" x14ac:dyDescent="0.25">
      <c r="D178"/>
      <c r="E178"/>
      <c r="F178"/>
      <c r="G178"/>
      <c r="H178"/>
      <c r="I178"/>
    </row>
    <row r="179" spans="4:9" x14ac:dyDescent="0.25">
      <c r="D179"/>
      <c r="E179"/>
      <c r="F179"/>
      <c r="G179"/>
      <c r="H179"/>
      <c r="I179"/>
    </row>
    <row r="180" spans="4:9" x14ac:dyDescent="0.25">
      <c r="D180"/>
      <c r="E180"/>
      <c r="F180"/>
      <c r="G180"/>
      <c r="H180"/>
      <c r="I180"/>
    </row>
    <row r="181" spans="4:9" x14ac:dyDescent="0.25">
      <c r="D181"/>
      <c r="E181"/>
      <c r="F181"/>
      <c r="G181"/>
      <c r="H181"/>
      <c r="I181"/>
    </row>
    <row r="182" spans="4:9" x14ac:dyDescent="0.25">
      <c r="D182"/>
      <c r="E182"/>
      <c r="F182"/>
      <c r="G182"/>
      <c r="H182"/>
      <c r="I182"/>
    </row>
    <row r="183" spans="4:9" x14ac:dyDescent="0.25">
      <c r="D183"/>
      <c r="E183"/>
      <c r="F183"/>
      <c r="G183"/>
      <c r="H183"/>
      <c r="I183"/>
    </row>
    <row r="184" spans="4:9" x14ac:dyDescent="0.25">
      <c r="D184"/>
      <c r="E184"/>
      <c r="F184"/>
      <c r="G184"/>
      <c r="H184"/>
      <c r="I184"/>
    </row>
    <row r="185" spans="4:9" x14ac:dyDescent="0.25">
      <c r="D185"/>
      <c r="E185"/>
      <c r="F185"/>
      <c r="G185"/>
      <c r="H185"/>
      <c r="I185"/>
    </row>
    <row r="186" spans="4:9" x14ac:dyDescent="0.25">
      <c r="D186"/>
      <c r="E186"/>
      <c r="F186"/>
      <c r="G186"/>
      <c r="H186"/>
      <c r="I186"/>
    </row>
    <row r="187" spans="4:9" x14ac:dyDescent="0.25">
      <c r="D187"/>
      <c r="E187"/>
      <c r="F187"/>
      <c r="G187"/>
      <c r="H187"/>
      <c r="I187"/>
    </row>
    <row r="188" spans="4:9" x14ac:dyDescent="0.25">
      <c r="D188"/>
      <c r="E188"/>
      <c r="F188"/>
      <c r="G188"/>
      <c r="H188"/>
      <c r="I188"/>
    </row>
    <row r="189" spans="4:9" x14ac:dyDescent="0.25">
      <c r="D189"/>
      <c r="E189"/>
      <c r="F189"/>
      <c r="G189"/>
      <c r="H189"/>
      <c r="I189"/>
    </row>
    <row r="190" spans="4:9" x14ac:dyDescent="0.25">
      <c r="D190"/>
      <c r="E190"/>
      <c r="F190"/>
      <c r="G190"/>
      <c r="H190"/>
      <c r="I190"/>
    </row>
    <row r="191" spans="4:9" x14ac:dyDescent="0.25">
      <c r="D191"/>
      <c r="E191"/>
      <c r="F191"/>
      <c r="G191"/>
      <c r="H191"/>
      <c r="I191"/>
    </row>
    <row r="192" spans="4:9" x14ac:dyDescent="0.25">
      <c r="D192"/>
      <c r="E192"/>
      <c r="F192"/>
      <c r="G192"/>
      <c r="H192"/>
      <c r="I192"/>
    </row>
    <row r="193" spans="4:9" x14ac:dyDescent="0.25">
      <c r="D193"/>
      <c r="E193"/>
      <c r="F193"/>
      <c r="G193"/>
      <c r="H193"/>
      <c r="I193"/>
    </row>
    <row r="194" spans="4:9" x14ac:dyDescent="0.25">
      <c r="D194"/>
      <c r="E194"/>
      <c r="F194"/>
      <c r="G194"/>
      <c r="H194"/>
      <c r="I194"/>
    </row>
    <row r="195" spans="4:9" x14ac:dyDescent="0.25">
      <c r="D195"/>
      <c r="E195"/>
      <c r="F195"/>
      <c r="G195"/>
      <c r="H195"/>
      <c r="I195"/>
    </row>
    <row r="196" spans="4:9" x14ac:dyDescent="0.25">
      <c r="D196"/>
      <c r="E196"/>
      <c r="F196"/>
      <c r="G196"/>
      <c r="H196"/>
      <c r="I196"/>
    </row>
    <row r="197" spans="4:9" x14ac:dyDescent="0.25">
      <c r="D197"/>
      <c r="E197"/>
      <c r="F197"/>
      <c r="G197"/>
      <c r="H197"/>
      <c r="I197"/>
    </row>
    <row r="198" spans="4:9" x14ac:dyDescent="0.25">
      <c r="D198"/>
      <c r="E198"/>
      <c r="F198"/>
      <c r="G198"/>
      <c r="H198"/>
      <c r="I198"/>
    </row>
    <row r="199" spans="4:9" x14ac:dyDescent="0.25">
      <c r="D199"/>
      <c r="E199"/>
      <c r="F199"/>
      <c r="G199"/>
      <c r="H199"/>
      <c r="I199"/>
    </row>
    <row r="200" spans="4:9" x14ac:dyDescent="0.25">
      <c r="D200"/>
      <c r="E200"/>
      <c r="F200"/>
      <c r="G200"/>
      <c r="H200"/>
      <c r="I200"/>
    </row>
    <row r="201" spans="4:9" x14ac:dyDescent="0.25">
      <c r="D201"/>
      <c r="E201"/>
      <c r="F201"/>
      <c r="G201"/>
      <c r="H201"/>
      <c r="I201"/>
    </row>
    <row r="202" spans="4:9" x14ac:dyDescent="0.25">
      <c r="D202"/>
      <c r="E202"/>
      <c r="F202"/>
      <c r="G202"/>
      <c r="H202"/>
      <c r="I202"/>
    </row>
    <row r="203" spans="4:9" x14ac:dyDescent="0.25">
      <c r="D203"/>
      <c r="E203"/>
      <c r="F203"/>
      <c r="G203"/>
      <c r="H203"/>
      <c r="I203"/>
    </row>
    <row r="204" spans="4:9" x14ac:dyDescent="0.25">
      <c r="D204"/>
      <c r="E204"/>
      <c r="F204"/>
      <c r="G204"/>
      <c r="H204"/>
      <c r="I204"/>
    </row>
    <row r="205" spans="4:9" x14ac:dyDescent="0.25">
      <c r="D205"/>
      <c r="E205"/>
      <c r="F205"/>
      <c r="G205"/>
      <c r="H205"/>
      <c r="I205"/>
    </row>
    <row r="206" spans="4:9" x14ac:dyDescent="0.25">
      <c r="D206"/>
      <c r="E206"/>
      <c r="F206"/>
      <c r="G206"/>
      <c r="H206"/>
      <c r="I206"/>
    </row>
    <row r="207" spans="4:9" x14ac:dyDescent="0.25">
      <c r="D207"/>
      <c r="E207"/>
      <c r="F207"/>
      <c r="G207"/>
      <c r="H207"/>
      <c r="I207"/>
    </row>
    <row r="208" spans="4:9" x14ac:dyDescent="0.25">
      <c r="D208"/>
      <c r="E208"/>
      <c r="F208"/>
      <c r="G208"/>
      <c r="H208"/>
      <c r="I208"/>
    </row>
    <row r="209" spans="4:9" x14ac:dyDescent="0.25">
      <c r="D209"/>
      <c r="E209"/>
      <c r="F209"/>
      <c r="G209"/>
      <c r="H209"/>
      <c r="I209"/>
    </row>
    <row r="210" spans="4:9" x14ac:dyDescent="0.25">
      <c r="D210"/>
      <c r="E210"/>
      <c r="F210"/>
      <c r="G210"/>
      <c r="H210"/>
      <c r="I210"/>
    </row>
    <row r="211" spans="4:9" x14ac:dyDescent="0.25">
      <c r="D211"/>
      <c r="E211"/>
      <c r="F211"/>
      <c r="G211"/>
      <c r="H211"/>
      <c r="I211"/>
    </row>
    <row r="212" spans="4:9" x14ac:dyDescent="0.25">
      <c r="D212"/>
      <c r="E212"/>
      <c r="F212"/>
      <c r="G212"/>
      <c r="H212"/>
      <c r="I212"/>
    </row>
    <row r="213" spans="4:9" x14ac:dyDescent="0.25">
      <c r="D213"/>
      <c r="E213"/>
      <c r="F213"/>
      <c r="G213"/>
      <c r="H213"/>
      <c r="I213"/>
    </row>
    <row r="214" spans="4:9" x14ac:dyDescent="0.25">
      <c r="D214"/>
      <c r="E214"/>
      <c r="F214"/>
      <c r="G214"/>
      <c r="H214"/>
      <c r="I214"/>
    </row>
    <row r="215" spans="4:9" x14ac:dyDescent="0.25">
      <c r="D215"/>
      <c r="E215"/>
      <c r="F215"/>
      <c r="G215"/>
      <c r="H215"/>
      <c r="I215"/>
    </row>
    <row r="216" spans="4:9" x14ac:dyDescent="0.25">
      <c r="D216"/>
      <c r="E216"/>
      <c r="F216"/>
      <c r="G216"/>
      <c r="H216"/>
      <c r="I216"/>
    </row>
    <row r="217" spans="4:9" x14ac:dyDescent="0.25">
      <c r="D217"/>
      <c r="E217"/>
      <c r="F217"/>
      <c r="G217"/>
      <c r="H217"/>
      <c r="I217"/>
    </row>
    <row r="218" spans="4:9" x14ac:dyDescent="0.25">
      <c r="D218"/>
      <c r="E218"/>
      <c r="F218"/>
      <c r="G218"/>
      <c r="H218"/>
      <c r="I218"/>
    </row>
    <row r="219" spans="4:9" x14ac:dyDescent="0.25">
      <c r="D219"/>
      <c r="E219"/>
      <c r="F219"/>
      <c r="G219"/>
      <c r="H219"/>
      <c r="I219"/>
    </row>
    <row r="220" spans="4:9" x14ac:dyDescent="0.25">
      <c r="D220"/>
      <c r="E220"/>
      <c r="F220"/>
      <c r="G220"/>
      <c r="H220"/>
      <c r="I220"/>
    </row>
    <row r="221" spans="4:9" x14ac:dyDescent="0.25">
      <c r="D221"/>
      <c r="E221"/>
      <c r="F221"/>
      <c r="G221"/>
      <c r="H221"/>
      <c r="I221"/>
    </row>
    <row r="222" spans="4:9" x14ac:dyDescent="0.25">
      <c r="D222"/>
      <c r="E222"/>
      <c r="F222"/>
      <c r="G222"/>
      <c r="H222"/>
      <c r="I222"/>
    </row>
    <row r="223" spans="4:9" x14ac:dyDescent="0.25">
      <c r="D223"/>
      <c r="E223"/>
      <c r="F223"/>
      <c r="G223"/>
      <c r="H223"/>
      <c r="I223"/>
    </row>
    <row r="224" spans="4:9" x14ac:dyDescent="0.25">
      <c r="D224"/>
      <c r="E224"/>
      <c r="F224"/>
      <c r="G224"/>
      <c r="H224"/>
      <c r="I224"/>
    </row>
    <row r="225" spans="4:9" x14ac:dyDescent="0.25">
      <c r="D225"/>
      <c r="E225"/>
      <c r="F225"/>
      <c r="G225"/>
      <c r="H225"/>
      <c r="I225"/>
    </row>
  </sheetData>
  <mergeCells count="1">
    <mergeCell ref="B3:E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Střednědobý výhled MČ</vt:lpstr>
      <vt:lpstr>Střednědobý výhled PO</vt:lpstr>
      <vt:lpstr>'Střednědobý výhled PO'!Oblast_tisku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Řechtáčková Pavla Bc. (P8)</cp:lastModifiedBy>
  <cp:lastPrinted>2026-02-02T06:45:20Z</cp:lastPrinted>
  <dcterms:created xsi:type="dcterms:W3CDTF">2015-01-21T15:04:52Z</dcterms:created>
  <dcterms:modified xsi:type="dcterms:W3CDTF">2026-02-03T05:34:50Z</dcterms:modified>
</cp:coreProperties>
</file>