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8b55d6f4-fe54-4b11-85fd-d4efc98658f3/"/>
    </mc:Choice>
  </mc:AlternateContent>
  <xr:revisionPtr revIDLastSave="0" documentId="13_ncr:40000001_{8BE553F9-8846-46CC-B42F-B8745F402D2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říjmy k 31.12.2025" sheetId="24" r:id="rId1"/>
    <sheet name="Výdaje k 31.12.2025" sheetId="25" r:id="rId2"/>
  </sheets>
  <externalReferences>
    <externalReference r:id="rId3"/>
    <externalReference r:id="rId4"/>
  </externalReferences>
  <definedNames>
    <definedName name="_xlnm.Print_Area" localSheetId="0">'Příjmy k 31.12.2025'!$B$1:$G$46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25" l="1"/>
  <c r="G24" i="24"/>
  <c r="H23" i="25"/>
  <c r="G23" i="25"/>
  <c r="F38" i="25"/>
  <c r="G38" i="25" s="1"/>
  <c r="E38" i="25"/>
  <c r="E39" i="25" s="1"/>
  <c r="E40" i="25" s="1"/>
  <c r="F37" i="25"/>
  <c r="G37" i="25" s="1"/>
  <c r="E37" i="25"/>
  <c r="H37" i="25" s="1"/>
  <c r="D37" i="25"/>
  <c r="F36" i="25"/>
  <c r="E36" i="25"/>
  <c r="D36" i="25"/>
  <c r="D38" i="25" s="1"/>
  <c r="D39" i="25" s="1"/>
  <c r="D40" i="25" s="1"/>
  <c r="H35" i="25"/>
  <c r="H34" i="25"/>
  <c r="G34" i="25"/>
  <c r="F33" i="25"/>
  <c r="H33" i="25" s="1"/>
  <c r="E33" i="25"/>
  <c r="D33" i="25"/>
  <c r="H32" i="25"/>
  <c r="G32" i="25"/>
  <c r="H31" i="25"/>
  <c r="G31" i="25"/>
  <c r="F30" i="25"/>
  <c r="G30" i="25" s="1"/>
  <c r="E30" i="25"/>
  <c r="H30" i="25" s="1"/>
  <c r="D30" i="25"/>
  <c r="H29" i="25"/>
  <c r="G29" i="25"/>
  <c r="H28" i="25"/>
  <c r="G28" i="25"/>
  <c r="F27" i="25"/>
  <c r="G27" i="25" s="1"/>
  <c r="E27" i="25"/>
  <c r="D27" i="25"/>
  <c r="H26" i="25"/>
  <c r="H25" i="25"/>
  <c r="G25" i="25"/>
  <c r="F24" i="25"/>
  <c r="H24" i="25" s="1"/>
  <c r="E24" i="25"/>
  <c r="D24" i="25"/>
  <c r="G24" i="25" s="1"/>
  <c r="H22" i="25"/>
  <c r="G22" i="25"/>
  <c r="H21" i="25"/>
  <c r="F21" i="25"/>
  <c r="G21" i="25" s="1"/>
  <c r="E21" i="25"/>
  <c r="D21" i="25"/>
  <c r="H20" i="25"/>
  <c r="H19" i="25"/>
  <c r="G19" i="25"/>
  <c r="F18" i="25"/>
  <c r="H18" i="25" s="1"/>
  <c r="E18" i="25"/>
  <c r="D18" i="25"/>
  <c r="H17" i="25"/>
  <c r="G17" i="25"/>
  <c r="H16" i="25"/>
  <c r="G16" i="25"/>
  <c r="F15" i="25"/>
  <c r="H15" i="25" s="1"/>
  <c r="E15" i="25"/>
  <c r="D15" i="25"/>
  <c r="G15" i="25" s="1"/>
  <c r="H14" i="25"/>
  <c r="G14" i="25"/>
  <c r="H13" i="25"/>
  <c r="G13" i="25"/>
  <c r="H12" i="25"/>
  <c r="F12" i="25"/>
  <c r="G12" i="25" s="1"/>
  <c r="E12" i="25"/>
  <c r="D12" i="25"/>
  <c r="H11" i="25"/>
  <c r="G11" i="25"/>
  <c r="H10" i="25"/>
  <c r="G10" i="25"/>
  <c r="H9" i="25"/>
  <c r="G9" i="25"/>
  <c r="F9" i="25"/>
  <c r="E9" i="25"/>
  <c r="D9" i="25"/>
  <c r="H8" i="25"/>
  <c r="G8" i="25"/>
  <c r="H7" i="25"/>
  <c r="G7" i="25"/>
  <c r="F6" i="25"/>
  <c r="H6" i="25" s="1"/>
  <c r="E6" i="25"/>
  <c r="D6" i="25"/>
  <c r="F4" i="25"/>
  <c r="G45" i="24"/>
  <c r="G44" i="24"/>
  <c r="F44" i="24"/>
  <c r="G43" i="24"/>
  <c r="G39" i="24"/>
  <c r="F39" i="24"/>
  <c r="G37" i="24"/>
  <c r="F37" i="24"/>
  <c r="G35" i="24"/>
  <c r="F35" i="24"/>
  <c r="E33" i="24"/>
  <c r="D33" i="24"/>
  <c r="C33" i="24"/>
  <c r="F33" i="24" s="1"/>
  <c r="G30" i="24"/>
  <c r="F30" i="24"/>
  <c r="G29" i="24"/>
  <c r="F29" i="24"/>
  <c r="G27" i="24"/>
  <c r="F27" i="24"/>
  <c r="G26" i="24"/>
  <c r="G25" i="24"/>
  <c r="G23" i="24"/>
  <c r="F23" i="24"/>
  <c r="G22" i="24"/>
  <c r="F22" i="24"/>
  <c r="E21" i="24"/>
  <c r="G21" i="24" s="1"/>
  <c r="G20" i="24"/>
  <c r="F20" i="24"/>
  <c r="G19" i="24"/>
  <c r="F19" i="24"/>
  <c r="D18" i="24"/>
  <c r="C18" i="24"/>
  <c r="G17" i="24"/>
  <c r="F17" i="24"/>
  <c r="G16" i="24"/>
  <c r="F16" i="24"/>
  <c r="G15" i="24"/>
  <c r="F15" i="24"/>
  <c r="G14" i="24"/>
  <c r="F14" i="24"/>
  <c r="G13" i="24"/>
  <c r="F13" i="24"/>
  <c r="G12" i="24"/>
  <c r="F12" i="24"/>
  <c r="E11" i="24"/>
  <c r="D11" i="24"/>
  <c r="C11" i="24"/>
  <c r="H36" i="25" l="1"/>
  <c r="G33" i="24"/>
  <c r="G11" i="24"/>
  <c r="G6" i="25"/>
  <c r="G18" i="25"/>
  <c r="H27" i="25"/>
  <c r="H38" i="25"/>
  <c r="G36" i="25"/>
  <c r="F39" i="25"/>
  <c r="G33" i="25"/>
  <c r="E18" i="24"/>
  <c r="C46" i="24"/>
  <c r="D46" i="24"/>
  <c r="E46" i="24"/>
  <c r="F11" i="24"/>
  <c r="F21" i="24"/>
  <c r="F40" i="25" l="1"/>
  <c r="H39" i="25"/>
  <c r="G46" i="24"/>
  <c r="F46" i="24"/>
  <c r="G18" i="24"/>
  <c r="F18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Spáčilová Marcela PhDr. MBA (P8)</author>
  </authors>
  <commentList>
    <comment ref="A50" authorId="0" shapeId="0" xr:uid="{73E4380F-511B-488C-9759-86DC6F8B427B}">
      <text>
        <r>
          <rPr>
            <b/>
            <sz val="9"/>
            <color indexed="81"/>
            <rFont val="Tahoma"/>
            <family val="2"/>
            <charset val="238"/>
          </rPr>
          <t>Spáčilová Marcela PhDr. MBA (P8):</t>
        </r>
        <r>
          <rPr>
            <sz val="9"/>
            <color indexed="81"/>
            <rFont val="Tahoma"/>
            <family val="2"/>
            <charset val="238"/>
          </rPr>
          <t xml:space="preserve">
       V L A S T N Í   P Ř Í J M Y  (třídy 1+2+3)                   203 350,00           250 557,30           256 867,32   126,32   102,52
       Ú H R N   P Ř Í J M Ů  (třídy 1+2+3+4)                     1 005 198,90         1 364 509,00         1 011 729,75   100,65    74,15
       Ú H R N   V Ý D A J Ů  (třídy 5+6)                         1 040 144,90         1 638 798,80           871 642,68    83,80    53,19
       r o z d í l   p ř í j m ů   a   v ý d a j ů                  -34 946,00          -274 289,80           140 087,07 -400,87   -51,07
(mc08 M)                                     * * *   GINIS Enterprise+ - U C R   * * *                                     Strana:     4
**********************************************************************************
IČO: 00063797 Městská část Praha 8                                                                                      Čas :   08:44:21
UCS: 00063797 MČ Praha 8                                                                                                Datum: 11.10.2023
                    BILANCE PŘÍJMŮ A VÝDAJŮ ROZPOČTU za období 09/2023 (v tis. Kč), před konsolidací na úrovni města          0000ALV076QZ
III. FINANCOVÁNÍ
---------------------------------------------------------------------------------------------------------------------------
Položka       Název seskupení položek                       Rozpočet schválený    Rozpočet upravený           Skutečnost %plnění %plnění
                                                                                                                            k RS     k RU
---------------------------------------------------------------------------------------------------------------------------
8XX5   Použití fin.prostředků vytvořených v min. letech              34 946,00           274 289,80                    X        X        X
8XX5   Rezerva finančních prostředků                                      0,00                 0,00                    X        X        X
8XX5   Změna stavu prostředků na bankovních účtech (souče            34 946,00           274 289,80          -140 442,57  -401,88   -51,20
8XX7   Aktivní operace řízení likvidity - příjmy                          0,00                 0,00                 0,00  *******  *******
8XX8   Aktivní operace řízení likvidity - výdaje                          0,00                 0,00                 0,00  *******  *******
89XX   Opravné položky k peněžním operacím                                0,00                 0,00               355,50  *******  *******
       C E L K E M   F I N A N C O V Á N Í                           34 946,00           274 289,80          -140 087,07  -400,87   -51,07
       K O N T R O L N Í   S O U Č E T                                    0,00                 0,00                 0,00               
/////////////////////////////////////////////////////////////////////////////////////////////////////////////////////////////////////////////////////////////////////////////////////////////////////////////////////////////
(mc08 M)                                     * * *   GINIS Enterprise+  -  U C R   * * *                                     Strana:     1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I. ROZPOČTOVÉ PŘÍJMY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111X   Daně z příjmů fyzických osob - kraj                                0,00                 0,00                 0,00  *******  *******
111X   Daně z příjmů fyzických osob - obec                                0,00                 0,00                 0,00  *******  *******
       CELKEM  Daně z příjmů fyzických osob                               0,00                 0,00                 0,00  *******  *******
112X   Daně z příjmů právnických osob - kraj                              0,00                 0,00                 0,00  *******  *******
112X   Daně z příjmů právnických osob - obec                              0,00                 0,00                 0,00  *******  *******
       CELKEM  Daně z příjmů právnických osob                             0,00                 0,00                 0,00  *******  *******
1211   Daň z přidané hodnoty - kraj                                       0,00                 0,00                 0,00  *******  *******
1211   Daň z přidané hodnoty - obec                                       0,00                 0,00                 0,00  *******  *******
       CELKEM  Daň z přidané hodnoty                                      0,00                 0,00                 0,00  *******  *******
1219   Zrušené daně ze zboží a služeb - obec                              0,00                 0,00                 0,00  *******  *******
133X   Poplatky a odvody v oblasti životního prostředí                    0,00                 0,00                 0,00  *******  *******
134X   Místní poplatky z vybraných činností a služeb                 23 500,00            23 500,00            19 591,35    83,37    83,37
136X   Správní poplatky                                              12 000,00            12 000,00            10 136,38    84,47    84,47
138X   Daně,popl.a jiná peněž.plnění v obl.hazardních her                 0,00                 0,00                 0,00  *******  *******
151X   Daně z majetku                                               121 000,00           121 000,00           101 746,96    84,09    84,09
170X   Ostatní daňové příjmy                                              0,00                 0,00                 0,00  *******  *******
       DAŇOVÉ PŘÍJMY (součet za třídu 1)                            156 500,00           156 500,00           131 474,69    84,01    84,01
211X   Příjmy z vlastní činnosti                                        200,00               200,00               500,79   250,40   250,40
212X   Odvody přebytků organizací s přímým vztahem                    2 800,00            20 497,00            15 927,00   568,82    77,70
213X   Příjmy z pronájmu majetku                                          0,00                 0,00                 0,00  *******  *******
214X   Příjmy z úroků a realizace finančního majetku                 13 150,00            13 150,00             8 842,54    67,24    67,24
221X   Přijaté sankční platby                                        30 000,00            30 000,00            14 636,60    48,79    48,79
222X   Př.vratky transf.a ost.příjmy z fin.vyp.předch.let                 0,00             1 068,90            15 552,40  *******  *******
231X   Příjmy z prodeje krátk.a drobného dlouhod.majetku                  0,00                 0,00                 0,00  *******  *******
232X   Ostatní nedaňové příjmy                                          700,00               865,60             3 756,71   536,67   434,00
24XX   Přijaté splátky půjčených prostředků                               0,00                 0,00                 0,00  *******  *******
       NEDAŇOVÉ PŘÍJMY (součet za třídu 2)                           46 850,00            65 781,50            59 216,03   126,39    90,02
311X   Příjmy z prodeje dlouhodob.majetku (kromě drobného                 0,00                 0,00                 0,00  *******  *******
312X   Ostatní kapitálové příjmy                                          0,00            28 275,80            66 176,60  *******   234,04
320X   Příjmy z prodeje dlouhodobého finančního majetku                   0,00                 0,00                 0,00  *******  *******
       KAPITÁLOVÉ PŘÍJMY (součet za třídu 3)                              0,00            28 275,80            66 176,60  *******   234,04
       V L A S T N Í   P Ř Í J M Y  (třídy 1+2+3)                   203 350,00           250 557,30           256 867,32   126,32   102,52
(mc08 M)                                     * * *   GINIS Enterprise+  -  U C R   * * *                                     Strana:     2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I. ROZPOČTOVÉ PŘÍJMY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411X   Neinvest.přijaté trans.od veř.rozpočtů ústř. úrovn                 0,00                 0,00                 0,00  *******  *******
4121   Neinvest.přijaté transfery od obcí                                 0,00                 0,00                 0,00  *******  *******
4122   Neinvest.přijaté transfery od krajů                                0,00                 0,00                 0,00  *******  *******
4129   Ost.neinv.přijaté transfery od rozp.územní úrovně                  0,00                 0,00                 0,00  *******  *******
4131,2 Převody z vlast.fondů hosp.(podnikatelské) činnost           217 874,00           217 874,00                 0,00     0,00     0,00
4137   Neinvestiční převody mezi vl. HMP a MČ HMP                   583 974,90           756 673,00           615 498,30   105,40    81,34
415X   Neinvest.přijaté transfery ze zahraničí                            0,00                 0,00                 0,00  *******  *******
416X   Neinvest.přijaté transfery ze státních fin. aktiv                  0,00                 0,00                 0,00  *******  *******
421X   Inv.přijaté transfery od veř.rozp.ústřední úrovně                  0,00                 0,00                 0,00  *******  *******
422X   Inv.přijaté transfery od veř.rozp.územní úrovně                    0,00                 0,00                 0,00  *******  *******
423X   Inv.přijaté transfery ze zahraničí                                 0,00                 0,00                 0,00  *******  *******
424X   Inv.přijaté transfery ze státních finančních aktiv                 0,00                 0,00                 0,00  *******  *******
4251   Investiční převody mezi vl. HMP a MČ HMP                           0,00           139 404,70           139 364,13  *******    99,97
       PŘIJATÉ TRANSFERY (součet za třídu 4)                        801 848,90         1 113 951,70           754 862,43    94,14    67,76
       Ú H R N   P Ř Í J M Ů  (třídy 1+2+3+4)                     1 005 198,90         1 364 509,00         1 011 729,75   100,65    74,15
(mc08 M)                                     * * *   GINIS Enterprise+  -  U C R   * * *                                     Strana:     3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II. ROZPOČTOVÉ VÝDAJE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5XXX   Běžné výdaje                                                 833 397,90         1 084 656,80           714 450,65    85,73    65,87
       z toho:
5347   Neinvestiční převody mezi vl. HMP a MČ HMP                         0,00             3 478,90             3 520,49  *******   101,20
6XXX   Kapitálové výdaje                                            206 747,00           554 142,00           157 192,03    76,03    28,37
       z toho:
6363   Investiční převody mezi vl. HMP a MČ HMP                           0,00             2 368,60             2 368,56  *******   100,00
       Ú H R N   V Ý D A J Ů  (třídy 5+6)                         1 040 144,90         1 638 798,80           871 642,68    83,80    53,19
       r o z d í l   p ř í j m ů   a   v ý d a j ů                  -34 946,00          -274 289,80           140 087,07  -400,87   -51,07
(mc08 M)                                     * * *   GINIS Enterprise+  -  U C R   * * *                                     Strana:     4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III. FINANCOVÁNÍ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8XX1   Vydané dluhopisy                                                   0,00                 0,00                 0,00  *******  *******
8XX2   Uhrazené splátky vydaných dluhopisů                                0,00                 0,00                 0,00  *******  *******
8XX3   Přijaté půjčené prostředky                                         0,00                 0,00                 0,00  *******  *******
8XX4   Uhrazené splátky přijatých půjčených prostředků                    0,00                 0,00                 0,00  *******  *******
8XX5   Použití fin.prostředků vytvořených v min. letech              34 946,00           274 289,80                    X        X        X
8XX5   Rezerva finančních prostředků                                      0,00                 0,00                    X        X        X
8XX5   Změna stavu prostředků na bankovních účtech (souče            34 946,00           274 289,80          -140 442,57  -401,88   -51,20
8XX7   Aktivní operace řízení likvidity - příjmy                          0,00                 0,00                 0,00  *******  *******
8XX8   Aktivní operace řízení likvidity - výdaje                          0,00                 0,00                 0,00  *******  *******
89XX   Opravné položky k peněžním operacím                                0,00                 0,00               355,50  *******  *******
       C E L K E M   F I N A N C O V Á N Í                           34 946,00           274 289,80          -140 087,07  -400,87   -51,07
       K O N T R O L N Í   S O U Č E T                                    0,00                 0,00                 0,00   </t>
        </r>
      </text>
    </comment>
  </commentList>
</comments>
</file>

<file path=xl/sharedStrings.xml><?xml version="1.0" encoding="utf-8"?>
<sst xmlns="http://schemas.openxmlformats.org/spreadsheetml/2006/main" count="140" uniqueCount="86">
  <si>
    <t>str. 2/2</t>
  </si>
  <si>
    <t>Schválený</t>
  </si>
  <si>
    <t>Rozpočet</t>
  </si>
  <si>
    <t>Skutečnost k</t>
  </si>
  <si>
    <t>%</t>
  </si>
  <si>
    <t xml:space="preserve">    Výdaje</t>
  </si>
  <si>
    <t>rozpočet</t>
  </si>
  <si>
    <t>upravený</t>
  </si>
  <si>
    <t>plnění</t>
  </si>
  <si>
    <t>k SR</t>
  </si>
  <si>
    <t>k RZ</t>
  </si>
  <si>
    <t>Kapitola</t>
  </si>
  <si>
    <t>01</t>
  </si>
  <si>
    <t>Rozvoj obce</t>
  </si>
  <si>
    <t>z toho: třída 5 - běžné výdaje</t>
  </si>
  <si>
    <t xml:space="preserve">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</si>
  <si>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</si>
  <si>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</si>
  <si>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</si>
  <si>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</si>
  <si>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</si>
  <si>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</si>
  <si>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</si>
  <si>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</si>
  <si>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x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</si>
  <si>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</si>
  <si>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</si>
  <si>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</si>
  <si>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</si>
  <si>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</si>
  <si>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</si>
  <si>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</si>
  <si>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</si>
  <si>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</si>
  <si>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</si>
  <si>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</si>
  <si>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</si>
  <si>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 xml:space="preserve">                            v rámci souhrnného dotačního vztahu</t>
  </si>
  <si>
    <t>Výdaje celkem (po konsolidaci)</t>
  </si>
  <si>
    <t>Saldo příjmů a výdajů po konsolidaci</t>
  </si>
  <si>
    <t>Třída 8 - financování</t>
  </si>
  <si>
    <t xml:space="preserve">  pol. 8115 - změna stavu krátkodobých prostředků (přijaté dotace)</t>
  </si>
  <si>
    <t xml:space="preserve">  pol. 8118 - aktivní krátkodobé operace řízení likvidity (cenné papíry)</t>
  </si>
  <si>
    <t xml:space="preserve">                                    na bankovních účtech </t>
  </si>
  <si>
    <t>pol. 89xx - opravné položky k peněžním operacím</t>
  </si>
  <si>
    <t xml:space="preserve">                             (v tis. Kč)</t>
  </si>
  <si>
    <t>Upravený</t>
  </si>
  <si>
    <t>Skutečnost</t>
  </si>
  <si>
    <t xml:space="preserve">Příjmy </t>
  </si>
  <si>
    <t>k</t>
  </si>
  <si>
    <t>Třída 1 - daňové příjmy</t>
  </si>
  <si>
    <t>z toho: pol. 1361 - správní poplatky</t>
  </si>
  <si>
    <t xml:space="preserve">           pol. 1341 - místní poplatek ze psů</t>
  </si>
  <si>
    <t xml:space="preserve">           pol. 1342 - místní poplatek z pobytu</t>
  </si>
  <si>
    <t xml:space="preserve">           pol. 1343 - místní poplatek za užívání veřejného prostranství</t>
  </si>
  <si>
    <t xml:space="preserve">           pol. 1344 - místní poplatek ze vstupného</t>
  </si>
  <si>
    <t xml:space="preserve">           pol. 1511 - příjem z daně z nemovitých věcí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</si>
  <si>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</si>
  <si>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</si>
  <si>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</si>
  <si>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</si>
  <si>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</si>
  <si>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přijaté od jiných subjektů (pokuty)</t>
  </si>
  <si>
    <t xml:space="preserve">           pol. 2324 - přijaté nekapitálové příspěvky a náhrady</t>
  </si>
  <si>
    <t xml:space="preserve">           pol. 2229 - ostatní přijaté vratky transferů a podobné příjmy</t>
  </si>
  <si>
    <t xml:space="preserve">           pol. 2322 - příjem z pojistných plnění</t>
  </si>
  <si>
    <t xml:space="preserve">           pol. 2328 a 29 - neidentifikované příjmy </t>
  </si>
  <si>
    <t>Třída 3 - kapitálové příjmy</t>
  </si>
  <si>
    <t>Třída 4 - přijaté dotace</t>
  </si>
  <si>
    <t>z toho: pol. 4137 - převody mezi hl. městem Prahou a městskou částí Praha 8</t>
  </si>
  <si>
    <t xml:space="preserve">                           na výkon státní správy (ZJ 900)</t>
  </si>
  <si>
    <t xml:space="preserve">           pol. 4137 - převody mezi hl.městem Praha a městskou částí Praha 8</t>
  </si>
  <si>
    <t xml:space="preserve">                           dotační vztah k městské části Praha 8 (ZJ 921)</t>
  </si>
  <si>
    <t xml:space="preserve">                           dotační vztah k městské části Praha 8 (ZJ 953)</t>
  </si>
  <si>
    <t xml:space="preserve">           pol. 4137 - neinvestiční převody mezi hl.městem Praha a městskou částí Praha 8</t>
  </si>
  <si>
    <t xml:space="preserve">                           doplnění dodatečného finančního vztahu (ZJ 954)</t>
  </si>
  <si>
    <t xml:space="preserve">           pol. 4131 - převody z vlastních fondů hospodářské činnosti</t>
  </si>
  <si>
    <t xml:space="preserve">           pol. 4251 - investiční převody mezi hl. m. Prahou a městskou částí Praha 8</t>
  </si>
  <si>
    <t>Příjmy celkem (po konsolidaci)</t>
  </si>
  <si>
    <t>na rok 2025</t>
  </si>
  <si>
    <t xml:space="preserve">           pol. 2460 - splátky půjčených prostředků od fyzických osob</t>
  </si>
  <si>
    <r>
      <t xml:space="preserve">           pol. 2321 - p</t>
    </r>
    <r>
      <rPr>
        <sz val="10"/>
        <rFont val="Arial CE"/>
        <charset val="238"/>
      </rPr>
      <t>řijaté peněžité neinvestiční dary</t>
    </r>
  </si>
  <si>
    <t xml:space="preserve">               Plnění rozpočtu městské části Praha 8 za rok 2025</t>
  </si>
  <si>
    <t>Příloha č. 2 usnesení  č. Usn ZMC 0xxx/2026</t>
  </si>
  <si>
    <t>Zastupitelstva městské části Praha 8</t>
  </si>
  <si>
    <t xml:space="preserve">ze dne 17. června 2026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</si>
</sst>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#,##0.00_ ;[Red]\-#,##0.00\ "/>
    <numFmt numFmtId="166" formatCode="_-* #,##0_-;\-* #,##0_-;_-* &quot;-&quot;??_-;_-@_-"/>
    <numFmt numFmtId="167" formatCode="_-* #,##0.0_-;\-* #,##0.0_-;_-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indexed="12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sz val="10"/>
      <color theme="0" tint="-0.14999847407452621"/>
      <name val="Arial CE"/>
      <charset val="238"/>
    </font>
    <font>
      <b/>
      <sz val="10"/>
      <name val="Arial CE"/>
      <family val="2"/>
      <charset val="238"/>
    </font>
    <font>
      <sz val="10"/>
      <color theme="2" tint="-0.249977111117893"/>
      <name val="Arial CE"/>
      <charset val="238"/>
    </font>
    <font>
      <b/>
      <sz val="12"/>
      <name val="Arial CE"/>
      <charset val="238"/>
    </font>
    <font>
      <sz val="16"/>
      <name val="Arial CE"/>
      <charset val="238"/>
    </font>
    <font>
      <b/>
      <sz val="14"/>
      <name val="Arial CE"/>
      <charset val="238"/>
    </font>
    <font>
      <i/>
      <sz val="10"/>
      <name val="Arial CE"/>
      <charset val="238"/>
    </font>
    <font>
      <sz val="10"/>
      <color indexed="12"/>
      <name val="Arial CE"/>
      <family val="2"/>
      <charset val="238"/>
    </font>
    <font>
      <sz val="10"/>
      <color theme="2" tint="-9.9978637043366805E-2"/>
      <name val="Arial CE"/>
      <charset val="238"/>
    </font>
    <font>
      <b/>
      <sz val="10"/>
      <color theme="2" tint="-0.249977111117893"/>
      <name val="Arial CE"/>
      <charset val="238"/>
    </font>
    <font>
      <sz val="12"/>
      <name val="Arial CE"/>
      <charset val="238"/>
    </font>
    <font>
      <b/>
      <sz val="12"/>
      <color rgb="FFFF0000"/>
      <name val="Arial CE"/>
      <charset val="238"/>
    </font>
    <font>
      <sz val="10"/>
      <name val="Arial CE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2"/>
      <name val="Arial CE"/>
      <family val="2"/>
      <charset val="238"/>
    </font>
    <font>
      <sz val="10"/>
      <color theme="0" tint="-0.249977111117893"/>
      <name val="Arial CE"/>
      <charset val="238"/>
    </font>
    <font>
      <sz val="10"/>
      <color indexed="57"/>
      <name val="Arial CE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sz val="11"/>
      <color rgb="FFFF0000"/>
      <name val="Times New Roman"/>
      <family val="1"/>
      <charset val="238"/>
    </font>
    <font>
      <u/>
      <sz val="10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235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2" applyFont="1" applyAlignment="1">
      <alignment horizontal="right"/>
    </xf>
    <xf numFmtId="0" fontId="6" fillId="0" borderId="0" xfId="1" applyFont="1"/>
    <xf numFmtId="4" fontId="8" fillId="0" borderId="0" xfId="1" applyNumberFormat="1" applyFont="1"/>
    <xf numFmtId="164" fontId="2" fillId="2" borderId="14" xfId="1" applyNumberFormat="1" applyFill="1" applyBorder="1" applyAlignment="1">
      <alignment horizontal="right" indent="1"/>
    </xf>
    <xf numFmtId="4" fontId="2" fillId="2" borderId="15" xfId="1" applyNumberFormat="1" applyFill="1" applyBorder="1" applyAlignment="1">
      <alignment horizontal="right" indent="1"/>
    </xf>
    <xf numFmtId="164" fontId="2" fillId="2" borderId="16" xfId="1" applyNumberFormat="1" applyFill="1" applyBorder="1" applyAlignment="1">
      <alignment horizontal="right" indent="1"/>
    </xf>
    <xf numFmtId="49" fontId="4" fillId="2" borderId="17" xfId="1" applyNumberFormat="1" applyFont="1" applyFill="1" applyBorder="1" applyAlignment="1">
      <alignment horizontal="center"/>
    </xf>
    <xf numFmtId="0" fontId="4" fillId="2" borderId="18" xfId="1" applyFont="1" applyFill="1" applyBorder="1"/>
    <xf numFmtId="4" fontId="4" fillId="0" borderId="19" xfId="1" applyNumberFormat="1" applyFont="1" applyBorder="1" applyAlignment="1">
      <alignment horizontal="right" indent="1"/>
    </xf>
    <xf numFmtId="4" fontId="4" fillId="0" borderId="20" xfId="1" applyNumberFormat="1" applyFont="1" applyBorder="1" applyAlignment="1">
      <alignment horizontal="right" indent="1"/>
    </xf>
    <xf numFmtId="0" fontId="13" fillId="0" borderId="0" xfId="1" applyFont="1"/>
    <xf numFmtId="49" fontId="2" fillId="3" borderId="17" xfId="1" applyNumberFormat="1" applyFill="1" applyBorder="1" applyAlignment="1">
      <alignment horizontal="center"/>
    </xf>
    <xf numFmtId="0" fontId="2" fillId="3" borderId="18" xfId="1" applyFill="1" applyBorder="1"/>
    <xf numFmtId="4" fontId="2" fillId="3" borderId="19" xfId="1" applyNumberFormat="1" applyFill="1" applyBorder="1" applyAlignment="1">
      <alignment horizontal="right" indent="1"/>
    </xf>
    <xf numFmtId="4" fontId="2" fillId="3" borderId="20" xfId="1" applyNumberFormat="1" applyFill="1" applyBorder="1" applyAlignment="1">
      <alignment horizontal="right" indent="1"/>
    </xf>
    <xf numFmtId="4" fontId="14" fillId="0" borderId="0" xfId="1" applyNumberFormat="1" applyFont="1"/>
    <xf numFmtId="4" fontId="15" fillId="0" borderId="0" xfId="1" applyNumberFormat="1" applyFont="1"/>
    <xf numFmtId="0" fontId="3" fillId="2" borderId="32" xfId="1" applyFont="1" applyFill="1" applyBorder="1"/>
    <xf numFmtId="0" fontId="9" fillId="2" borderId="33" xfId="1" applyFont="1" applyFill="1" applyBorder="1"/>
    <xf numFmtId="164" fontId="9" fillId="2" borderId="33" xfId="1" applyNumberFormat="1" applyFont="1" applyFill="1" applyBorder="1" applyAlignment="1">
      <alignment horizontal="right" indent="1"/>
    </xf>
    <xf numFmtId="4" fontId="9" fillId="0" borderId="8" xfId="1" applyNumberFormat="1" applyFont="1" applyBorder="1" applyAlignment="1">
      <alignment horizontal="right" indent="1"/>
    </xf>
    <xf numFmtId="4" fontId="9" fillId="0" borderId="9" xfId="1" applyNumberFormat="1" applyFont="1" applyBorder="1" applyAlignment="1">
      <alignment horizontal="right" indent="1"/>
    </xf>
    <xf numFmtId="0" fontId="2" fillId="2" borderId="21" xfId="1" applyFill="1" applyBorder="1" applyAlignment="1">
      <alignment horizontal="center"/>
    </xf>
    <xf numFmtId="0" fontId="9" fillId="2" borderId="34" xfId="1" applyFont="1" applyFill="1" applyBorder="1"/>
    <xf numFmtId="4" fontId="9" fillId="0" borderId="35" xfId="1" applyNumberFormat="1" applyFont="1" applyBorder="1" applyAlignment="1">
      <alignment horizontal="right" indent="1"/>
    </xf>
    <xf numFmtId="4" fontId="9" fillId="0" borderId="36" xfId="1" applyNumberFormat="1" applyFont="1" applyBorder="1" applyAlignment="1">
      <alignment horizontal="right" indent="1"/>
    </xf>
    <xf numFmtId="0" fontId="2" fillId="2" borderId="39" xfId="1" applyFill="1" applyBorder="1" applyAlignment="1">
      <alignment horizontal="center"/>
    </xf>
    <xf numFmtId="0" fontId="2" fillId="2" borderId="19" xfId="1" applyFill="1" applyBorder="1"/>
    <xf numFmtId="164" fontId="2" fillId="0" borderId="18" xfId="1" applyNumberFormat="1" applyBorder="1" applyAlignment="1">
      <alignment horizontal="right" indent="1"/>
    </xf>
    <xf numFmtId="4" fontId="2" fillId="2" borderId="19" xfId="1" applyNumberFormat="1" applyFill="1" applyBorder="1" applyAlignment="1">
      <alignment horizontal="right" indent="1"/>
    </xf>
    <xf numFmtId="4" fontId="2" fillId="2" borderId="20" xfId="1" applyNumberFormat="1" applyFill="1" applyBorder="1" applyAlignment="1">
      <alignment horizontal="right" indent="1"/>
    </xf>
    <xf numFmtId="0" fontId="2" fillId="2" borderId="6" xfId="1" applyFill="1" applyBorder="1" applyAlignment="1">
      <alignment horizontal="center"/>
    </xf>
    <xf numFmtId="0" fontId="18" fillId="2" borderId="8" xfId="2" applyFont="1" applyFill="1" applyBorder="1"/>
    <xf numFmtId="0" fontId="2" fillId="2" borderId="41" xfId="1" applyFill="1" applyBorder="1" applyAlignment="1">
      <alignment horizontal="center"/>
    </xf>
    <xf numFmtId="3" fontId="2" fillId="0" borderId="13" xfId="1" applyNumberFormat="1" applyBorder="1" applyAlignment="1">
      <alignment horizontal="left" indent="1"/>
    </xf>
    <xf numFmtId="0" fontId="2" fillId="2" borderId="43" xfId="1" applyFill="1" applyBorder="1" applyAlignment="1">
      <alignment horizontal="center"/>
    </xf>
    <xf numFmtId="3" fontId="2" fillId="0" borderId="44" xfId="1" applyNumberFormat="1" applyBorder="1" applyAlignment="1">
      <alignment horizontal="left" indent="1"/>
    </xf>
    <xf numFmtId="164" fontId="2" fillId="2" borderId="46" xfId="1" applyNumberFormat="1" applyFill="1" applyBorder="1" applyAlignment="1">
      <alignment horizontal="right" indent="1"/>
    </xf>
    <xf numFmtId="4" fontId="2" fillId="0" borderId="45" xfId="1" applyNumberFormat="1" applyBorder="1" applyAlignment="1">
      <alignment horizontal="right" indent="1"/>
    </xf>
    <xf numFmtId="4" fontId="2" fillId="0" borderId="47" xfId="1" applyNumberFormat="1" applyBorder="1" applyAlignment="1">
      <alignment horizontal="right" indent="1"/>
    </xf>
    <xf numFmtId="3" fontId="2" fillId="0" borderId="0" xfId="1" applyNumberFormat="1"/>
    <xf numFmtId="165" fontId="2" fillId="0" borderId="0" xfId="1" applyNumberFormat="1" applyAlignment="1">
      <alignment horizontal="right"/>
    </xf>
    <xf numFmtId="0" fontId="11" fillId="0" borderId="0" xfId="1" applyFont="1" applyAlignment="1">
      <alignment horizontal="center"/>
    </xf>
    <xf numFmtId="166" fontId="2" fillId="0" borderId="0" xfId="3" applyNumberFormat="1" applyFont="1" applyFill="1"/>
    <xf numFmtId="166" fontId="2" fillId="0" borderId="0" xfId="3" applyNumberFormat="1" applyFont="1"/>
    <xf numFmtId="0" fontId="2" fillId="0" borderId="0" xfId="2"/>
    <xf numFmtId="0" fontId="17" fillId="0" borderId="0" xfId="1" applyFont="1" applyAlignment="1">
      <alignment horizontal="left"/>
    </xf>
    <xf numFmtId="164" fontId="22" fillId="0" borderId="0" xfId="2" applyNumberFormat="1" applyFont="1"/>
    <xf numFmtId="43" fontId="18" fillId="0" borderId="0" xfId="3" applyFont="1"/>
    <xf numFmtId="166" fontId="18" fillId="0" borderId="0" xfId="3" applyNumberFormat="1" applyFont="1" applyFill="1" applyBorder="1"/>
    <xf numFmtId="0" fontId="18" fillId="0" borderId="0" xfId="2" applyFont="1"/>
    <xf numFmtId="0" fontId="18" fillId="2" borderId="17" xfId="2" applyFont="1" applyFill="1" applyBorder="1" applyAlignment="1">
      <alignment horizontal="left"/>
    </xf>
    <xf numFmtId="3" fontId="2" fillId="2" borderId="42" xfId="2" applyNumberFormat="1" applyFill="1" applyBorder="1" applyAlignment="1">
      <alignment horizontal="right" indent="1"/>
    </xf>
    <xf numFmtId="164" fontId="2" fillId="2" borderId="42" xfId="2" applyNumberFormat="1" applyFill="1" applyBorder="1" applyAlignment="1">
      <alignment horizontal="right" indent="1"/>
    </xf>
    <xf numFmtId="166" fontId="18" fillId="0" borderId="0" xfId="3" applyNumberFormat="1" applyFont="1"/>
    <xf numFmtId="4" fontId="2" fillId="0" borderId="0" xfId="1" applyNumberFormat="1" applyAlignment="1">
      <alignment horizontal="right" indent="1"/>
    </xf>
    <xf numFmtId="0" fontId="18" fillId="2" borderId="17" xfId="2" applyFont="1" applyFill="1" applyBorder="1"/>
    <xf numFmtId="164" fontId="2" fillId="0" borderId="42" xfId="2" applyNumberFormat="1" applyBorder="1" applyAlignment="1">
      <alignment horizontal="right" indent="1"/>
    </xf>
    <xf numFmtId="3" fontId="2" fillId="0" borderId="13" xfId="2" applyNumberFormat="1" applyBorder="1" applyAlignment="1">
      <alignment horizontal="right" indent="1"/>
    </xf>
    <xf numFmtId="4" fontId="2" fillId="0" borderId="20" xfId="1" applyNumberFormat="1" applyBorder="1" applyAlignment="1">
      <alignment horizontal="right" indent="1"/>
    </xf>
    <xf numFmtId="166" fontId="18" fillId="0" borderId="0" xfId="3" applyNumberFormat="1" applyFont="1" applyBorder="1"/>
    <xf numFmtId="4" fontId="2" fillId="0" borderId="19" xfId="1" applyNumberFormat="1" applyBorder="1" applyAlignment="1">
      <alignment horizontal="right" indent="1"/>
    </xf>
    <xf numFmtId="3" fontId="2" fillId="0" borderId="0" xfId="2" applyNumberFormat="1" applyAlignment="1">
      <alignment horizontal="right" indent="1"/>
    </xf>
    <xf numFmtId="166" fontId="18" fillId="0" borderId="0" xfId="3" applyNumberFormat="1" applyFont="1" applyFill="1"/>
    <xf numFmtId="3" fontId="2" fillId="2" borderId="13" xfId="2" applyNumberFormat="1" applyFill="1" applyBorder="1" applyAlignment="1">
      <alignment horizontal="right" indent="1"/>
    </xf>
    <xf numFmtId="167" fontId="18" fillId="0" borderId="0" xfId="3" applyNumberFormat="1" applyFont="1" applyFill="1" applyBorder="1"/>
    <xf numFmtId="0" fontId="23" fillId="2" borderId="17" xfId="2" applyFont="1" applyFill="1" applyBorder="1"/>
    <xf numFmtId="166" fontId="2" fillId="0" borderId="0" xfId="3" applyNumberFormat="1" applyFont="1" applyFill="1" applyBorder="1"/>
    <xf numFmtId="0" fontId="18" fillId="2" borderId="50" xfId="2" applyFont="1" applyFill="1" applyBorder="1"/>
    <xf numFmtId="164" fontId="2" fillId="0" borderId="23" xfId="2" applyNumberFormat="1" applyBorder="1" applyAlignment="1">
      <alignment horizontal="right" indent="1"/>
    </xf>
    <xf numFmtId="4" fontId="2" fillId="0" borderId="23" xfId="1" applyNumberFormat="1" applyBorder="1" applyAlignment="1">
      <alignment horizontal="right" indent="1"/>
    </xf>
    <xf numFmtId="4" fontId="2" fillId="0" borderId="40" xfId="1" applyNumberFormat="1" applyBorder="1" applyAlignment="1">
      <alignment horizontal="right" indent="1"/>
    </xf>
    <xf numFmtId="0" fontId="18" fillId="2" borderId="6" xfId="2" applyFont="1" applyFill="1" applyBorder="1"/>
    <xf numFmtId="3" fontId="2" fillId="0" borderId="55" xfId="2" applyNumberFormat="1" applyBorder="1" applyAlignment="1">
      <alignment horizontal="right" indent="1"/>
    </xf>
    <xf numFmtId="4" fontId="2" fillId="0" borderId="42" xfId="1" applyNumberFormat="1" applyBorder="1" applyAlignment="1">
      <alignment horizontal="right" indent="1"/>
    </xf>
    <xf numFmtId="4" fontId="2" fillId="0" borderId="38" xfId="1" applyNumberFormat="1" applyBorder="1" applyAlignment="1">
      <alignment horizontal="right" indent="1"/>
    </xf>
    <xf numFmtId="164" fontId="2" fillId="0" borderId="0" xfId="2" applyNumberFormat="1" applyAlignment="1">
      <alignment horizontal="right" indent="1"/>
    </xf>
    <xf numFmtId="0" fontId="18" fillId="2" borderId="56" xfId="2" applyFont="1" applyFill="1" applyBorder="1"/>
    <xf numFmtId="3" fontId="2" fillId="0" borderId="7" xfId="2" applyNumberFormat="1" applyBorder="1" applyAlignment="1">
      <alignment horizontal="right" indent="1"/>
    </xf>
    <xf numFmtId="164" fontId="2" fillId="2" borderId="8" xfId="2" applyNumberFormat="1" applyFill="1" applyBorder="1" applyAlignment="1">
      <alignment horizontal="right" indent="1"/>
    </xf>
    <xf numFmtId="4" fontId="2" fillId="0" borderId="9" xfId="1" applyNumberFormat="1" applyBorder="1" applyAlignment="1">
      <alignment horizontal="right" indent="1"/>
    </xf>
    <xf numFmtId="0" fontId="18" fillId="2" borderId="57" xfId="2" applyFont="1" applyFill="1" applyBorder="1"/>
    <xf numFmtId="3" fontId="2" fillId="0" borderId="58" xfId="2" applyNumberFormat="1" applyBorder="1" applyAlignment="1">
      <alignment horizontal="right" indent="1"/>
    </xf>
    <xf numFmtId="3" fontId="2" fillId="0" borderId="59" xfId="2" applyNumberFormat="1" applyBorder="1" applyAlignment="1">
      <alignment horizontal="right" indent="1"/>
    </xf>
    <xf numFmtId="4" fontId="2" fillId="0" borderId="58" xfId="1" applyNumberFormat="1" applyBorder="1" applyAlignment="1">
      <alignment horizontal="right" indent="1"/>
    </xf>
    <xf numFmtId="0" fontId="18" fillId="2" borderId="41" xfId="2" applyFont="1" applyFill="1" applyBorder="1"/>
    <xf numFmtId="0" fontId="18" fillId="2" borderId="6" xfId="2" applyFont="1" applyFill="1" applyBorder="1" applyAlignment="1">
      <alignment wrapText="1"/>
    </xf>
    <xf numFmtId="4" fontId="2" fillId="0" borderId="7" xfId="1" applyNumberFormat="1" applyBorder="1" applyAlignment="1">
      <alignment horizontal="right" indent="1"/>
    </xf>
    <xf numFmtId="0" fontId="18" fillId="2" borderId="60" xfId="2" applyFont="1" applyFill="1" applyBorder="1" applyAlignment="1">
      <alignment wrapText="1"/>
    </xf>
    <xf numFmtId="4" fontId="2" fillId="0" borderId="13" xfId="1" applyNumberFormat="1" applyBorder="1" applyAlignment="1">
      <alignment horizontal="right" indent="1"/>
    </xf>
    <xf numFmtId="0" fontId="18" fillId="2" borderId="39" xfId="2" applyFont="1" applyFill="1" applyBorder="1"/>
    <xf numFmtId="164" fontId="2" fillId="2" borderId="19" xfId="2" applyNumberFormat="1" applyFill="1" applyBorder="1" applyAlignment="1">
      <alignment horizontal="right" indent="1"/>
    </xf>
    <xf numFmtId="3" fontId="2" fillId="0" borderId="37" xfId="2" applyNumberFormat="1" applyBorder="1" applyAlignment="1">
      <alignment horizontal="right" indent="1"/>
    </xf>
    <xf numFmtId="164" fontId="2" fillId="2" borderId="11" xfId="2" applyNumberFormat="1" applyFill="1" applyBorder="1" applyAlignment="1">
      <alignment horizontal="right" indent="1"/>
    </xf>
    <xf numFmtId="3" fontId="2" fillId="0" borderId="0" xfId="2" applyNumberFormat="1"/>
    <xf numFmtId="4" fontId="2" fillId="0" borderId="0" xfId="1" applyNumberFormat="1" applyAlignment="1">
      <alignment horizontal="right"/>
    </xf>
    <xf numFmtId="4" fontId="18" fillId="0" borderId="0" xfId="1" applyNumberFormat="1" applyFont="1" applyAlignment="1">
      <alignment horizontal="right"/>
    </xf>
    <xf numFmtId="0" fontId="4" fillId="0" borderId="0" xfId="2" applyFont="1"/>
    <xf numFmtId="164" fontId="2" fillId="0" borderId="0" xfId="2" applyNumberFormat="1"/>
    <xf numFmtId="4" fontId="18" fillId="0" borderId="0" xfId="1" applyNumberFormat="1" applyFont="1"/>
    <xf numFmtId="4" fontId="21" fillId="0" borderId="0" xfId="1" applyNumberFormat="1" applyFont="1"/>
    <xf numFmtId="0" fontId="2" fillId="2" borderId="0" xfId="2" applyFill="1"/>
    <xf numFmtId="0" fontId="7" fillId="4" borderId="48" xfId="2" applyFont="1" applyFill="1" applyBorder="1"/>
    <xf numFmtId="0" fontId="4" fillId="4" borderId="49" xfId="2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7" fillId="4" borderId="4" xfId="1" applyFont="1" applyFill="1" applyBorder="1" applyAlignment="1">
      <alignment horizontal="center"/>
    </xf>
    <xf numFmtId="0" fontId="7" fillId="4" borderId="5" xfId="1" applyFont="1" applyFill="1" applyBorder="1" applyAlignment="1">
      <alignment horizontal="center"/>
    </xf>
    <xf numFmtId="0" fontId="21" fillId="4" borderId="50" xfId="2" applyFont="1" applyFill="1" applyBorder="1"/>
    <xf numFmtId="0" fontId="4" fillId="4" borderId="51" xfId="2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4" borderId="9" xfId="1" applyFont="1" applyFill="1" applyBorder="1" applyAlignment="1">
      <alignment horizontal="center"/>
    </xf>
    <xf numFmtId="0" fontId="4" fillId="4" borderId="43" xfId="2" applyFont="1" applyFill="1" applyBorder="1" applyAlignment="1">
      <alignment horizontal="center"/>
    </xf>
    <xf numFmtId="0" fontId="4" fillId="4" borderId="52" xfId="2" applyFont="1" applyFill="1" applyBorder="1" applyAlignment="1">
      <alignment horizontal="center"/>
    </xf>
    <xf numFmtId="0" fontId="4" fillId="4" borderId="10" xfId="1" applyFont="1" applyFill="1" applyBorder="1" applyAlignment="1">
      <alignment horizontal="center"/>
    </xf>
    <xf numFmtId="14" fontId="4" fillId="4" borderId="10" xfId="1" applyNumberFormat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0" fontId="7" fillId="4" borderId="12" xfId="1" applyFont="1" applyFill="1" applyBorder="1" applyAlignment="1">
      <alignment horizontal="center"/>
    </xf>
    <xf numFmtId="0" fontId="21" fillId="4" borderId="61" xfId="2" applyFont="1" applyFill="1" applyBorder="1"/>
    <xf numFmtId="164" fontId="9" fillId="4" borderId="62" xfId="2" applyNumberFormat="1" applyFont="1" applyFill="1" applyBorder="1" applyAlignment="1">
      <alignment horizontal="right" indent="1"/>
    </xf>
    <xf numFmtId="3" fontId="9" fillId="4" borderId="62" xfId="2" applyNumberFormat="1" applyFont="1" applyFill="1" applyBorder="1" applyAlignment="1">
      <alignment horizontal="right" indent="1"/>
    </xf>
    <xf numFmtId="4" fontId="9" fillId="4" borderId="63" xfId="1" applyNumberFormat="1" applyFont="1" applyFill="1" applyBorder="1" applyAlignment="1">
      <alignment horizontal="right" indent="1"/>
    </xf>
    <xf numFmtId="4" fontId="9" fillId="4" borderId="64" xfId="1" applyNumberFormat="1" applyFont="1" applyFill="1" applyBorder="1" applyAlignment="1">
      <alignment horizontal="right" indent="1"/>
    </xf>
    <xf numFmtId="0" fontId="16" fillId="3" borderId="24" xfId="1" applyFont="1" applyFill="1" applyBorder="1" applyAlignment="1">
      <alignment horizontal="center"/>
    </xf>
    <xf numFmtId="0" fontId="9" fillId="3" borderId="25" xfId="1" applyFont="1" applyFill="1" applyBorder="1"/>
    <xf numFmtId="164" fontId="9" fillId="3" borderId="25" xfId="1" applyNumberFormat="1" applyFont="1" applyFill="1" applyBorder="1" applyAlignment="1">
      <alignment horizontal="right" indent="1"/>
    </xf>
    <xf numFmtId="3" fontId="9" fillId="3" borderId="25" xfId="1" applyNumberFormat="1" applyFont="1" applyFill="1" applyBorder="1" applyAlignment="1">
      <alignment horizontal="right" indent="1"/>
    </xf>
    <xf numFmtId="4" fontId="9" fillId="3" borderId="26" xfId="1" applyNumberFormat="1" applyFont="1" applyFill="1" applyBorder="1" applyAlignment="1">
      <alignment horizontal="right" indent="1"/>
    </xf>
    <xf numFmtId="4" fontId="9" fillId="3" borderId="27" xfId="1" applyNumberFormat="1" applyFont="1" applyFill="1" applyBorder="1" applyAlignment="1">
      <alignment horizontal="right" indent="1"/>
    </xf>
    <xf numFmtId="49" fontId="2" fillId="5" borderId="17" xfId="1" applyNumberFormat="1" applyFill="1" applyBorder="1" applyAlignment="1">
      <alignment horizontal="center"/>
    </xf>
    <xf numFmtId="0" fontId="2" fillId="5" borderId="18" xfId="1" applyFill="1" applyBorder="1"/>
    <xf numFmtId="4" fontId="2" fillId="5" borderId="19" xfId="1" applyNumberFormat="1" applyFill="1" applyBorder="1" applyAlignment="1">
      <alignment horizontal="right" indent="1"/>
    </xf>
    <xf numFmtId="4" fontId="2" fillId="5" borderId="20" xfId="1" applyNumberFormat="1" applyFill="1" applyBorder="1" applyAlignment="1">
      <alignment horizontal="right" indent="1"/>
    </xf>
    <xf numFmtId="49" fontId="2" fillId="5" borderId="21" xfId="1" applyNumberFormat="1" applyFill="1" applyBorder="1" applyAlignment="1">
      <alignment horizontal="center"/>
    </xf>
    <xf numFmtId="0" fontId="2" fillId="5" borderId="22" xfId="1" applyFill="1" applyBorder="1"/>
    <xf numFmtId="4" fontId="2" fillId="5" borderId="23" xfId="1" applyNumberFormat="1" applyFill="1" applyBorder="1" applyAlignment="1">
      <alignment horizontal="right" indent="1"/>
    </xf>
    <xf numFmtId="0" fontId="16" fillId="5" borderId="28" xfId="1" applyFont="1" applyFill="1" applyBorder="1" applyAlignment="1">
      <alignment horizontal="center"/>
    </xf>
    <xf numFmtId="0" fontId="9" fillId="5" borderId="29" xfId="1" applyFont="1" applyFill="1" applyBorder="1"/>
    <xf numFmtId="164" fontId="9" fillId="5" borderId="29" xfId="1" applyNumberFormat="1" applyFont="1" applyFill="1" applyBorder="1" applyAlignment="1">
      <alignment horizontal="right" indent="1"/>
    </xf>
    <xf numFmtId="3" fontId="9" fillId="5" borderId="29" xfId="1" applyNumberFormat="1" applyFont="1" applyFill="1" applyBorder="1" applyAlignment="1">
      <alignment horizontal="right" indent="1"/>
    </xf>
    <xf numFmtId="4" fontId="9" fillId="5" borderId="30" xfId="1" applyNumberFormat="1" applyFont="1" applyFill="1" applyBorder="1" applyAlignment="1">
      <alignment horizontal="right" indent="1"/>
    </xf>
    <xf numFmtId="4" fontId="9" fillId="5" borderId="31" xfId="1" applyNumberFormat="1" applyFont="1" applyFill="1" applyBorder="1" applyAlignment="1">
      <alignment horizontal="right" indent="1"/>
    </xf>
    <xf numFmtId="0" fontId="2" fillId="6" borderId="1" xfId="1" applyFill="1" applyBorder="1"/>
    <xf numFmtId="0" fontId="2" fillId="6" borderId="2" xfId="1" applyFill="1" applyBorder="1"/>
    <xf numFmtId="0" fontId="7" fillId="6" borderId="3" xfId="1" applyFont="1" applyFill="1" applyBorder="1" applyAlignment="1">
      <alignment horizontal="center"/>
    </xf>
    <xf numFmtId="0" fontId="7" fillId="6" borderId="4" xfId="1" applyFont="1" applyFill="1" applyBorder="1" applyAlignment="1">
      <alignment horizontal="center"/>
    </xf>
    <xf numFmtId="0" fontId="7" fillId="6" borderId="2" xfId="1" applyFont="1" applyFill="1" applyBorder="1" applyAlignment="1">
      <alignment horizontal="center"/>
    </xf>
    <xf numFmtId="0" fontId="7" fillId="6" borderId="5" xfId="1" applyFont="1" applyFill="1" applyBorder="1" applyAlignment="1">
      <alignment horizontal="center"/>
    </xf>
    <xf numFmtId="0" fontId="9" fillId="6" borderId="6" xfId="1" applyFont="1" applyFill="1" applyBorder="1" applyAlignment="1">
      <alignment horizontal="left"/>
    </xf>
    <xf numFmtId="0" fontId="10" fillId="6" borderId="6" xfId="1" applyFont="1" applyFill="1" applyBorder="1"/>
    <xf numFmtId="0" fontId="7" fillId="6" borderId="7" xfId="1" applyFont="1" applyFill="1" applyBorder="1" applyAlignment="1">
      <alignment horizontal="center"/>
    </xf>
    <xf numFmtId="0" fontId="4" fillId="6" borderId="8" xfId="1" applyFont="1" applyFill="1" applyBorder="1" applyAlignment="1">
      <alignment horizontal="center"/>
    </xf>
    <xf numFmtId="14" fontId="4" fillId="6" borderId="8" xfId="1" applyNumberFormat="1" applyFont="1" applyFill="1" applyBorder="1" applyAlignment="1">
      <alignment horizontal="center"/>
    </xf>
    <xf numFmtId="0" fontId="4" fillId="6" borderId="0" xfId="1" applyFont="1" applyFill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9" fillId="6" borderId="17" xfId="1" applyFont="1" applyFill="1" applyBorder="1" applyAlignment="1">
      <alignment horizontal="center"/>
    </xf>
    <xf numFmtId="0" fontId="9" fillId="6" borderId="37" xfId="1" applyFont="1" applyFill="1" applyBorder="1"/>
    <xf numFmtId="0" fontId="21" fillId="6" borderId="53" xfId="2" applyFont="1" applyFill="1" applyBorder="1"/>
    <xf numFmtId="3" fontId="9" fillId="6" borderId="54" xfId="2" applyNumberFormat="1" applyFont="1" applyFill="1" applyBorder="1" applyAlignment="1">
      <alignment horizontal="right" indent="1"/>
    </xf>
    <xf numFmtId="164" fontId="9" fillId="6" borderId="14" xfId="2" applyNumberFormat="1" applyFont="1" applyFill="1" applyBorder="1" applyAlignment="1">
      <alignment horizontal="right" indent="1"/>
    </xf>
    <xf numFmtId="3" fontId="9" fillId="6" borderId="14" xfId="2" applyNumberFormat="1" applyFont="1" applyFill="1" applyBorder="1" applyAlignment="1">
      <alignment horizontal="right" indent="1"/>
    </xf>
    <xf numFmtId="4" fontId="9" fillId="6" borderId="4" xfId="1" applyNumberFormat="1" applyFont="1" applyFill="1" applyBorder="1" applyAlignment="1">
      <alignment horizontal="right" indent="1"/>
    </xf>
    <xf numFmtId="4" fontId="9" fillId="6" borderId="5" xfId="1" applyNumberFormat="1" applyFont="1" applyFill="1" applyBorder="1" applyAlignment="1">
      <alignment horizontal="right" indent="1"/>
    </xf>
    <xf numFmtId="0" fontId="21" fillId="6" borderId="41" xfId="2" applyFont="1" applyFill="1" applyBorder="1"/>
    <xf numFmtId="3" fontId="9" fillId="6" borderId="13" xfId="2" applyNumberFormat="1" applyFont="1" applyFill="1" applyBorder="1" applyAlignment="1">
      <alignment horizontal="right" indent="1"/>
    </xf>
    <xf numFmtId="164" fontId="9" fillId="6" borderId="42" xfId="2" applyNumberFormat="1" applyFont="1" applyFill="1" applyBorder="1" applyAlignment="1">
      <alignment horizontal="right" indent="1"/>
    </xf>
    <xf numFmtId="4" fontId="9" fillId="6" borderId="19" xfId="1" applyNumberFormat="1" applyFont="1" applyFill="1" applyBorder="1" applyAlignment="1">
      <alignment horizontal="right" indent="1"/>
    </xf>
    <xf numFmtId="4" fontId="9" fillId="6" borderId="20" xfId="1" applyNumberFormat="1" applyFont="1" applyFill="1" applyBorder="1" applyAlignment="1">
      <alignment horizontal="right" indent="1"/>
    </xf>
    <xf numFmtId="0" fontId="21" fillId="6" borderId="17" xfId="2" applyFont="1" applyFill="1" applyBorder="1"/>
    <xf numFmtId="164" fontId="9" fillId="6" borderId="13" xfId="2" applyNumberFormat="1" applyFont="1" applyFill="1" applyBorder="1" applyAlignment="1">
      <alignment horizontal="right" indent="1"/>
    </xf>
    <xf numFmtId="3" fontId="9" fillId="6" borderId="18" xfId="2" applyNumberFormat="1" applyFont="1" applyFill="1" applyBorder="1" applyAlignment="1">
      <alignment horizontal="right" indent="1"/>
    </xf>
    <xf numFmtId="164" fontId="2" fillId="0" borderId="7" xfId="2" applyNumberFormat="1" applyBorder="1" applyAlignment="1">
      <alignment horizontal="right" indent="1"/>
    </xf>
    <xf numFmtId="164" fontId="2" fillId="0" borderId="19" xfId="2" applyNumberFormat="1" applyBorder="1" applyAlignment="1">
      <alignment horizontal="right" indent="1"/>
    </xf>
    <xf numFmtId="3" fontId="2" fillId="0" borderId="18" xfId="2" applyNumberFormat="1" applyBorder="1" applyAlignment="1">
      <alignment horizontal="right" indent="1"/>
    </xf>
    <xf numFmtId="0" fontId="18" fillId="2" borderId="60" xfId="2" applyFont="1" applyFill="1" applyBorder="1"/>
    <xf numFmtId="0" fontId="11" fillId="6" borderId="6" xfId="1" applyFont="1" applyFill="1" applyBorder="1" applyAlignment="1">
      <alignment horizontal="center"/>
    </xf>
    <xf numFmtId="0" fontId="2" fillId="6" borderId="0" xfId="1" applyFill="1"/>
    <xf numFmtId="0" fontId="7" fillId="6" borderId="8" xfId="1" applyFont="1" applyFill="1" applyBorder="1" applyAlignment="1">
      <alignment horizontal="center"/>
    </xf>
    <xf numFmtId="0" fontId="7" fillId="6" borderId="0" xfId="1" applyFont="1" applyFill="1" applyAlignment="1">
      <alignment horizontal="center"/>
    </xf>
    <xf numFmtId="0" fontId="7" fillId="6" borderId="9" xfId="1" applyFont="1" applyFill="1" applyBorder="1" applyAlignment="1">
      <alignment horizontal="center"/>
    </xf>
    <xf numFmtId="0" fontId="12" fillId="2" borderId="1" xfId="1" applyFont="1" applyFill="1" applyBorder="1" applyAlignment="1">
      <alignment horizontal="center"/>
    </xf>
    <xf numFmtId="0" fontId="2" fillId="2" borderId="2" xfId="1" applyFill="1" applyBorder="1"/>
    <xf numFmtId="0" fontId="3" fillId="2" borderId="54" xfId="1" applyFont="1" applyFill="1" applyBorder="1" applyAlignment="1">
      <alignment horizontal="right" indent="1"/>
    </xf>
    <xf numFmtId="164" fontId="3" fillId="0" borderId="54" xfId="1" applyNumberFormat="1" applyFont="1" applyBorder="1" applyAlignment="1">
      <alignment horizontal="right" indent="1"/>
    </xf>
    <xf numFmtId="4" fontId="9" fillId="6" borderId="27" xfId="1" applyNumberFormat="1" applyFont="1" applyFill="1" applyBorder="1" applyAlignment="1">
      <alignment horizontal="right" indent="1"/>
    </xf>
    <xf numFmtId="4" fontId="2" fillId="2" borderId="42" xfId="1" applyNumberFormat="1" applyFill="1" applyBorder="1" applyAlignment="1">
      <alignment horizontal="right" indent="1"/>
    </xf>
    <xf numFmtId="4" fontId="9" fillId="6" borderId="26" xfId="1" applyNumberFormat="1" applyFont="1" applyFill="1" applyBorder="1" applyAlignment="1">
      <alignment horizontal="right" indent="1"/>
    </xf>
    <xf numFmtId="164" fontId="2" fillId="3" borderId="13" xfId="1" applyNumberFormat="1" applyFill="1" applyBorder="1" applyAlignment="1">
      <alignment horizontal="right" indent="1"/>
    </xf>
    <xf numFmtId="3" fontId="2" fillId="3" borderId="13" xfId="1" applyNumberFormat="1" applyFill="1" applyBorder="1" applyAlignment="1">
      <alignment horizontal="right" indent="1"/>
    </xf>
    <xf numFmtId="164" fontId="2" fillId="5" borderId="29" xfId="1" applyNumberFormat="1" applyFill="1" applyBorder="1" applyAlignment="1">
      <alignment horizontal="right" vertical="center" indent="1"/>
    </xf>
    <xf numFmtId="164" fontId="2" fillId="5" borderId="19" xfId="1" applyNumberFormat="1" applyFill="1" applyBorder="1" applyAlignment="1">
      <alignment horizontal="right" vertical="center" indent="1"/>
    </xf>
    <xf numFmtId="164" fontId="4" fillId="0" borderId="13" xfId="1" applyNumberFormat="1" applyFont="1" applyBorder="1" applyAlignment="1">
      <alignment horizontal="right" indent="1"/>
    </xf>
    <xf numFmtId="3" fontId="4" fillId="0" borderId="13" xfId="1" applyNumberFormat="1" applyFont="1" applyBorder="1" applyAlignment="1">
      <alignment horizontal="right" indent="1"/>
    </xf>
    <xf numFmtId="3" fontId="2" fillId="5" borderId="29" xfId="1" applyNumberFormat="1" applyFill="1" applyBorder="1" applyAlignment="1">
      <alignment horizontal="right" vertical="center" indent="1"/>
    </xf>
    <xf numFmtId="3" fontId="2" fillId="5" borderId="19" xfId="1" applyNumberFormat="1" applyFill="1" applyBorder="1" applyAlignment="1">
      <alignment horizontal="right" vertical="center" indent="1"/>
    </xf>
    <xf numFmtId="3" fontId="9" fillId="2" borderId="33" xfId="1" applyNumberFormat="1" applyFont="1" applyFill="1" applyBorder="1" applyAlignment="1">
      <alignment horizontal="right" indent="1"/>
    </xf>
    <xf numFmtId="3" fontId="9" fillId="2" borderId="22" xfId="1" applyNumberFormat="1" applyFont="1" applyFill="1" applyBorder="1" applyAlignment="1">
      <alignment horizontal="right" indent="1"/>
    </xf>
    <xf numFmtId="3" fontId="9" fillId="6" borderId="25" xfId="1" applyNumberFormat="1" applyFont="1" applyFill="1" applyBorder="1" applyAlignment="1">
      <alignment horizontal="right" indent="1"/>
    </xf>
    <xf numFmtId="3" fontId="2" fillId="5" borderId="18" xfId="1" applyNumberFormat="1" applyFill="1" applyBorder="1" applyAlignment="1">
      <alignment horizontal="right" vertical="center" indent="1"/>
    </xf>
    <xf numFmtId="3" fontId="2" fillId="2" borderId="18" xfId="1" applyNumberFormat="1" applyFill="1" applyBorder="1" applyAlignment="1">
      <alignment horizontal="right" indent="1"/>
    </xf>
    <xf numFmtId="3" fontId="2" fillId="0" borderId="45" xfId="1" applyNumberFormat="1" applyBorder="1" applyAlignment="1">
      <alignment horizontal="right" indent="1"/>
    </xf>
    <xf numFmtId="0" fontId="18" fillId="0" borderId="17" xfId="2" applyFont="1" applyBorder="1"/>
    <xf numFmtId="4" fontId="25" fillId="0" borderId="0" xfId="1" applyNumberFormat="1" applyFont="1"/>
    <xf numFmtId="3" fontId="26" fillId="0" borderId="13" xfId="2" applyNumberFormat="1" applyFont="1" applyBorder="1" applyAlignment="1">
      <alignment horizontal="right" indent="1"/>
    </xf>
    <xf numFmtId="3" fontId="2" fillId="0" borderId="42" xfId="2" applyNumberFormat="1" applyBorder="1" applyAlignment="1">
      <alignment horizontal="right" indent="1"/>
    </xf>
    <xf numFmtId="164" fontId="2" fillId="0" borderId="13" xfId="2" applyNumberFormat="1" applyBorder="1" applyAlignment="1">
      <alignment horizontal="right" indent="1"/>
    </xf>
    <xf numFmtId="164" fontId="9" fillId="2" borderId="22" xfId="1" applyNumberFormat="1" applyFont="1" applyFill="1" applyBorder="1" applyAlignment="1">
      <alignment horizontal="right" indent="1"/>
    </xf>
    <xf numFmtId="164" fontId="9" fillId="6" borderId="25" xfId="1" applyNumberFormat="1" applyFont="1" applyFill="1" applyBorder="1" applyAlignment="1">
      <alignment horizontal="right" indent="1"/>
    </xf>
    <xf numFmtId="3" fontId="27" fillId="0" borderId="0" xfId="0" applyNumberFormat="1" applyFont="1" applyAlignment="1">
      <alignment horizontal="right" vertical="center" wrapText="1"/>
    </xf>
    <xf numFmtId="0" fontId="27" fillId="0" borderId="0" xfId="0" applyFont="1" applyAlignment="1">
      <alignment horizontal="right" vertical="center" wrapText="1"/>
    </xf>
    <xf numFmtId="3" fontId="18" fillId="0" borderId="0" xfId="2" applyNumberFormat="1" applyFont="1"/>
    <xf numFmtId="0" fontId="24" fillId="0" borderId="0" xfId="2" applyFont="1"/>
    <xf numFmtId="3" fontId="24" fillId="0" borderId="0" xfId="2" applyNumberFormat="1" applyFont="1"/>
    <xf numFmtId="4" fontId="2" fillId="0" borderId="0" xfId="2" applyNumberFormat="1"/>
    <xf numFmtId="0" fontId="2" fillId="2" borderId="0" xfId="1" applyFill="1"/>
    <xf numFmtId="0" fontId="28" fillId="2" borderId="0" xfId="1" applyFont="1" applyFill="1"/>
    <xf numFmtId="0" fontId="18" fillId="2" borderId="0" xfId="1" applyFont="1" applyFill="1"/>
    <xf numFmtId="3" fontId="18" fillId="2" borderId="65" xfId="1" applyNumberFormat="1" applyFont="1" applyFill="1" applyBorder="1"/>
    <xf numFmtId="0" fontId="18" fillId="2" borderId="65" xfId="1" applyFont="1" applyFill="1" applyBorder="1"/>
    <xf numFmtId="3" fontId="2" fillId="7" borderId="19" xfId="1" applyNumberFormat="1" applyFill="1" applyBorder="1" applyAlignment="1">
      <alignment horizontal="right" indent="1"/>
    </xf>
    <xf numFmtId="3" fontId="2" fillId="7" borderId="45" xfId="1" applyNumberFormat="1" applyFill="1" applyBorder="1" applyAlignment="1">
      <alignment horizontal="right" indent="1"/>
    </xf>
    <xf numFmtId="0" fontId="11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1" applyFont="1" applyAlignment="1">
      <alignment horizontal="center" vertical="center"/>
    </xf>
    <xf numFmtId="3" fontId="2" fillId="2" borderId="23" xfId="1" applyNumberFormat="1" applyFill="1" applyBorder="1" applyAlignment="1">
      <alignment horizontal="right" vertical="center" indent="1"/>
    </xf>
    <xf numFmtId="3" fontId="0" fillId="0" borderId="42" xfId="0" applyNumberFormat="1" applyBorder="1" applyAlignment="1">
      <alignment horizontal="right" vertical="center" indent="1"/>
    </xf>
    <xf numFmtId="164" fontId="2" fillId="2" borderId="23" xfId="1" applyNumberFormat="1" applyFill="1" applyBorder="1" applyAlignment="1">
      <alignment horizontal="right" vertical="center" indent="1"/>
    </xf>
    <xf numFmtId="164" fontId="0" fillId="2" borderId="42" xfId="0" applyNumberFormat="1" applyFill="1" applyBorder="1" applyAlignment="1">
      <alignment horizontal="right" vertical="center" indent="1"/>
    </xf>
    <xf numFmtId="3" fontId="2" fillId="0" borderId="23" xfId="1" applyNumberFormat="1" applyBorder="1" applyAlignment="1">
      <alignment horizontal="right" vertical="center" indent="1"/>
    </xf>
    <xf numFmtId="0" fontId="0" fillId="0" borderId="42" xfId="0" applyBorder="1" applyAlignment="1">
      <alignment horizontal="right" vertical="center" indent="1"/>
    </xf>
    <xf numFmtId="3" fontId="2" fillId="2" borderId="40" xfId="1" applyNumberFormat="1" applyFill="1" applyBorder="1" applyAlignment="1">
      <alignment horizontal="right" vertical="center" indent="1"/>
    </xf>
    <xf numFmtId="0" fontId="0" fillId="0" borderId="38" xfId="0" applyBorder="1" applyAlignment="1">
      <alignment horizontal="right" vertical="center" indent="1"/>
    </xf>
  </cellXfs>
  <cellStyles count="4">
    <cellStyle name="Čárka 2" xfId="3" xr:uid="{70102B73-F0AD-4E39-A910-67FED1683EC6}"/>
    <cellStyle name="Normální" xfId="0" builtinId="0"/>
    <cellStyle name="normální 2" xfId="1" xr:uid="{2A59A116-FD57-4B27-83B9-5581D556ADD0}"/>
    <cellStyle name="normální_Konečný návrh 2011  příjmy a výdaje" xfId="2" xr:uid="{E2BF41DE-6052-403D-89F3-939EDB9788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P&#345;&#237;jmy%20a%20v&#253;daje/2020.xlsx" TargetMode="External"/><Relationship Id="rId2" Type="http://schemas.openxmlformats.org/officeDocument/2006/relationships/externalLinkPath" Target="file:///\\server08\ROZPOCET\P&#345;&#237;jmy%20a%20v&#253;daje\2020.xlsx" TargetMode="External"/><Relationship Id="rId1" Type="http://schemas.openxmlformats.org/officeDocument/2006/relationships/externalLinkPath" Target="/P&#345;&#237;jmy%20a%20v&#253;daje/202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08x3565\Downloads\P&#345;&#237;jmy%20a%20v&#253;daje%2012.2025%20&#8211;%20kopie.xlsx" TargetMode="External"/><Relationship Id="rId1" Type="http://schemas.openxmlformats.org/officeDocument/2006/relationships/externalLinkPath" Target="file:///C:\Users\p08x3565\Downloads\P&#345;&#237;jmy%20a%20v&#253;daje%2012.2025%20&#8211;%20kop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říjmy k 31.12.2020"/>
      <sheetName val="rozklad POL4137"/>
      <sheetName val="Výdaje k 31.12.2020"/>
      <sheetName val="Příjmy k 30.11.2020"/>
      <sheetName val="Výdaje k 30.11.2020"/>
      <sheetName val="Příjmy k 31.10.2020"/>
      <sheetName val="Výdaje k 31.10.2020"/>
      <sheetName val="Příjmy k 30.9.2020"/>
      <sheetName val="Výdaje k 30.9.2020"/>
      <sheetName val="Příjmy k 31.8.2020"/>
      <sheetName val="Výdaje k 31.8.2020"/>
      <sheetName val="Příjmy k 31.7.2020"/>
      <sheetName val="Výdaje k 31.7.2020"/>
      <sheetName val="Příjmy k 30.6.2020"/>
      <sheetName val="Výdaje k 30.6.2020"/>
      <sheetName val="Příjmy k 31.5.2020"/>
      <sheetName val="Výdaje k 31.5.2020"/>
      <sheetName val="Příjmy k 30.4.2020"/>
      <sheetName val="Výdaje k 30.4.2020"/>
      <sheetName val="Příjmy k 31.3.2020"/>
      <sheetName val="Výdaje k 31.3.2020"/>
    </sheetNames>
    <sheetDataSet>
      <sheetData sheetId="0"/>
      <sheetData sheetId="1"/>
      <sheetData sheetId="2"/>
      <sheetData sheetId="3">
        <row r="8">
          <cell r="E8" t="str">
            <v>plnění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říjmy k 31.12.2025"/>
      <sheetName val="Výdaje k 31.12.2025"/>
    </sheetNames>
    <sheetDataSet>
      <sheetData sheetId="0">
        <row r="42">
          <cell r="C42">
            <v>1135158</v>
          </cell>
          <cell r="D42">
            <v>1541287.3</v>
          </cell>
          <cell r="E42">
            <v>1576246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8B3A8-EAA1-4555-9B53-187210F2D4E6}">
  <dimension ref="A1:N83"/>
  <sheetViews>
    <sheetView zoomScaleNormal="100" workbookViewId="0">
      <selection activeCell="L22" sqref="L22"/>
    </sheetView>
  </sheetViews>
  <sheetFormatPr defaultColWidth="9.140625" defaultRowHeight="12.75" x14ac:dyDescent="0.2"/>
  <cols>
    <col min="1" max="1" width="0.85546875" style="48" customWidth="1"/>
    <col min="2" max="2" width="72.5703125" style="48" customWidth="1"/>
    <col min="3" max="3" width="14.28515625" style="48" customWidth="1"/>
    <col min="4" max="4" width="14.42578125" style="48" customWidth="1"/>
    <col min="5" max="5" width="12.7109375" style="104" customWidth="1"/>
    <col min="6" max="6" width="12.42578125" style="48" customWidth="1"/>
    <col min="7" max="7" width="12.7109375" style="48" customWidth="1"/>
    <col min="8" max="8" width="15.5703125" style="48" customWidth="1"/>
    <col min="9" max="9" width="10.28515625" style="47" bestFit="1" customWidth="1"/>
    <col min="10" max="10" width="11.85546875" style="47" bestFit="1" customWidth="1"/>
    <col min="11" max="11" width="14.42578125" style="47" customWidth="1"/>
    <col min="12" max="12" width="10.5703125" style="48" customWidth="1"/>
    <col min="13" max="13" width="9.140625" style="48"/>
    <col min="14" max="14" width="11.5703125" style="48" customWidth="1"/>
    <col min="15" max="16384" width="9.140625" style="48"/>
  </cols>
  <sheetData>
    <row r="1" spans="2:11" x14ac:dyDescent="0.2">
      <c r="E1" s="217" t="s">
        <v>83</v>
      </c>
      <c r="F1" s="218"/>
      <c r="G1" s="219"/>
    </row>
    <row r="2" spans="2:11" x14ac:dyDescent="0.2">
      <c r="E2" s="219" t="s">
        <v>84</v>
      </c>
      <c r="F2" s="219"/>
      <c r="G2" s="219"/>
    </row>
    <row r="3" spans="2:11" x14ac:dyDescent="0.2">
      <c r="E3" s="220" t="s">
        <v>85</v>
      </c>
      <c r="F3" s="221"/>
      <c r="G3" s="221"/>
    </row>
    <row r="5" spans="2:11" ht="15.75" customHeight="1" x14ac:dyDescent="0.25">
      <c r="B5" s="224" t="s">
        <v>82</v>
      </c>
      <c r="C5" s="225"/>
      <c r="D5" s="225"/>
      <c r="E5" s="225"/>
      <c r="F5" s="225"/>
      <c r="G5" s="45"/>
      <c r="H5" s="45"/>
      <c r="I5" s="46"/>
      <c r="J5" s="46"/>
    </row>
    <row r="6" spans="2:11" ht="15.75" customHeight="1" x14ac:dyDescent="0.2">
      <c r="B6" s="226" t="s">
        <v>45</v>
      </c>
      <c r="C6" s="225"/>
      <c r="D6" s="225"/>
      <c r="E6" s="225"/>
      <c r="F6" s="225"/>
      <c r="I6" s="46"/>
      <c r="J6" s="46"/>
    </row>
    <row r="7" spans="2:11" ht="6" customHeight="1" thickBot="1" x14ac:dyDescent="0.3">
      <c r="E7" s="48"/>
      <c r="I7" s="49"/>
      <c r="J7" s="46"/>
    </row>
    <row r="8" spans="2:11" ht="15" customHeight="1" x14ac:dyDescent="0.2">
      <c r="B8" s="105"/>
      <c r="C8" s="106" t="s">
        <v>1</v>
      </c>
      <c r="D8" s="107" t="s">
        <v>46</v>
      </c>
      <c r="E8" s="107" t="s">
        <v>47</v>
      </c>
      <c r="F8" s="108" t="s">
        <v>4</v>
      </c>
      <c r="G8" s="109" t="s">
        <v>4</v>
      </c>
    </row>
    <row r="9" spans="2:11" ht="15" customHeight="1" x14ac:dyDescent="0.25">
      <c r="B9" s="110" t="s">
        <v>48</v>
      </c>
      <c r="C9" s="111" t="s">
        <v>6</v>
      </c>
      <c r="D9" s="112" t="s">
        <v>6</v>
      </c>
      <c r="E9" s="112" t="s">
        <v>49</v>
      </c>
      <c r="F9" s="113" t="s">
        <v>8</v>
      </c>
      <c r="G9" s="114" t="s">
        <v>8</v>
      </c>
      <c r="H9" s="50"/>
    </row>
    <row r="10" spans="2:11" ht="15" customHeight="1" thickBot="1" x14ac:dyDescent="0.25">
      <c r="B10" s="115"/>
      <c r="C10" s="116" t="s">
        <v>79</v>
      </c>
      <c r="D10" s="117" t="s">
        <v>79</v>
      </c>
      <c r="E10" s="118">
        <v>46022</v>
      </c>
      <c r="F10" s="119" t="s">
        <v>9</v>
      </c>
      <c r="G10" s="120" t="s">
        <v>10</v>
      </c>
      <c r="H10" s="50"/>
    </row>
    <row r="11" spans="2:11" s="53" customFormat="1" ht="14.1" customHeight="1" x14ac:dyDescent="0.25">
      <c r="B11" s="160" t="s">
        <v>50</v>
      </c>
      <c r="C11" s="161">
        <f>SUM(C12:C17)</f>
        <v>225000</v>
      </c>
      <c r="D11" s="162">
        <f>SUM(D12:D17)</f>
        <v>225000</v>
      </c>
      <c r="E11" s="163">
        <f>SUM(E12:E17)</f>
        <v>250917</v>
      </c>
      <c r="F11" s="164">
        <f>E11/C11*100</f>
        <v>111.51866666666668</v>
      </c>
      <c r="G11" s="165">
        <f>E11/D11*100</f>
        <v>111.51866666666668</v>
      </c>
      <c r="H11" s="50"/>
      <c r="I11" s="51"/>
      <c r="J11" s="52"/>
      <c r="K11" s="52"/>
    </row>
    <row r="12" spans="2:11" s="53" customFormat="1" ht="12" customHeight="1" x14ac:dyDescent="0.2">
      <c r="B12" s="54" t="s">
        <v>51</v>
      </c>
      <c r="C12" s="55">
        <v>13000</v>
      </c>
      <c r="D12" s="56">
        <v>13000</v>
      </c>
      <c r="E12" s="55">
        <v>14830</v>
      </c>
      <c r="F12" s="32">
        <f t="shared" ref="F12:F39" si="0">E12/C12*100</f>
        <v>114.07692307692308</v>
      </c>
      <c r="G12" s="33">
        <f t="shared" ref="G12:G37" si="1">E12/D12*100</f>
        <v>114.07692307692308</v>
      </c>
      <c r="H12" s="50"/>
      <c r="I12" s="57"/>
      <c r="J12" s="52"/>
      <c r="K12" s="58"/>
    </row>
    <row r="13" spans="2:11" s="53" customFormat="1" ht="12" customHeight="1" x14ac:dyDescent="0.2">
      <c r="B13" s="59" t="s">
        <v>52</v>
      </c>
      <c r="C13" s="55">
        <v>2500</v>
      </c>
      <c r="D13" s="56">
        <v>2500</v>
      </c>
      <c r="E13" s="55">
        <v>2703</v>
      </c>
      <c r="F13" s="32">
        <f t="shared" si="0"/>
        <v>108.11999999999999</v>
      </c>
      <c r="G13" s="33">
        <f t="shared" si="1"/>
        <v>108.11999999999999</v>
      </c>
      <c r="H13" s="50"/>
      <c r="I13" s="57"/>
      <c r="J13" s="52"/>
      <c r="K13" s="58"/>
    </row>
    <row r="14" spans="2:11" s="53" customFormat="1" ht="12" customHeight="1" x14ac:dyDescent="0.2">
      <c r="B14" s="59" t="s">
        <v>53</v>
      </c>
      <c r="C14" s="55">
        <v>7000</v>
      </c>
      <c r="D14" s="56">
        <v>7000</v>
      </c>
      <c r="E14" s="55">
        <v>9450</v>
      </c>
      <c r="F14" s="32">
        <f t="shared" si="0"/>
        <v>135</v>
      </c>
      <c r="G14" s="33">
        <f t="shared" si="1"/>
        <v>135</v>
      </c>
      <c r="H14" s="50"/>
      <c r="I14" s="63"/>
      <c r="J14" s="52"/>
      <c r="K14" s="58"/>
    </row>
    <row r="15" spans="2:11" s="53" customFormat="1" ht="12" customHeight="1" x14ac:dyDescent="0.2">
      <c r="B15" s="59" t="s">
        <v>54</v>
      </c>
      <c r="C15" s="55">
        <v>15500</v>
      </c>
      <c r="D15" s="56">
        <v>15500</v>
      </c>
      <c r="E15" s="55">
        <v>19929</v>
      </c>
      <c r="F15" s="32">
        <f t="shared" si="0"/>
        <v>128.57419354838711</v>
      </c>
      <c r="G15" s="33">
        <f t="shared" si="1"/>
        <v>128.57419354838711</v>
      </c>
      <c r="H15" s="50"/>
      <c r="I15" s="211"/>
      <c r="J15" s="52"/>
      <c r="K15" s="58"/>
    </row>
    <row r="16" spans="2:11" s="53" customFormat="1" ht="12" customHeight="1" x14ac:dyDescent="0.2">
      <c r="B16" s="59" t="s">
        <v>55</v>
      </c>
      <c r="C16" s="55">
        <v>2000</v>
      </c>
      <c r="D16" s="56">
        <v>2000</v>
      </c>
      <c r="E16" s="55">
        <v>2965</v>
      </c>
      <c r="F16" s="32">
        <f t="shared" si="0"/>
        <v>148.25</v>
      </c>
      <c r="G16" s="33">
        <f t="shared" si="1"/>
        <v>148.25</v>
      </c>
      <c r="H16" s="50"/>
      <c r="I16" s="212"/>
      <c r="J16" s="52"/>
      <c r="K16" s="58"/>
    </row>
    <row r="17" spans="2:11" s="53" customFormat="1" ht="12" customHeight="1" x14ac:dyDescent="0.2">
      <c r="B17" s="59" t="s">
        <v>56</v>
      </c>
      <c r="C17" s="55">
        <v>185000</v>
      </c>
      <c r="D17" s="56">
        <v>185000</v>
      </c>
      <c r="E17" s="55">
        <v>201040</v>
      </c>
      <c r="F17" s="32">
        <f t="shared" si="0"/>
        <v>108.67027027027028</v>
      </c>
      <c r="G17" s="33">
        <f t="shared" si="1"/>
        <v>108.67027027027028</v>
      </c>
      <c r="H17" s="50"/>
      <c r="I17" s="211"/>
      <c r="J17" s="52"/>
      <c r="K17" s="58"/>
    </row>
    <row r="18" spans="2:11" s="53" customFormat="1" ht="14.1" customHeight="1" x14ac:dyDescent="0.25">
      <c r="B18" s="166" t="s">
        <v>57</v>
      </c>
      <c r="C18" s="167">
        <f>SUM(C19:C29)</f>
        <v>59980</v>
      </c>
      <c r="D18" s="168">
        <f>SUM(D19:D29)</f>
        <v>100263.1</v>
      </c>
      <c r="E18" s="167">
        <f>SUM(E19:E29)</f>
        <v>197740</v>
      </c>
      <c r="F18" s="169">
        <f>E18/C18*100</f>
        <v>329.67655885295096</v>
      </c>
      <c r="G18" s="170">
        <f>E18/D18*100</f>
        <v>197.2211112562847</v>
      </c>
      <c r="H18" s="50"/>
      <c r="I18" s="211"/>
      <c r="J18" s="52"/>
      <c r="K18" s="58"/>
    </row>
    <row r="19" spans="2:11" s="53" customFormat="1" ht="12" customHeight="1" x14ac:dyDescent="0.2">
      <c r="B19" s="59" t="s">
        <v>58</v>
      </c>
      <c r="C19" s="55">
        <v>200</v>
      </c>
      <c r="D19" s="60">
        <v>200</v>
      </c>
      <c r="E19" s="206">
        <v>1008</v>
      </c>
      <c r="F19" s="32">
        <f t="shared" si="0"/>
        <v>504</v>
      </c>
      <c r="G19" s="33">
        <f t="shared" si="1"/>
        <v>504</v>
      </c>
      <c r="H19" s="50"/>
      <c r="I19" s="211"/>
      <c r="J19" s="52"/>
      <c r="K19" s="58"/>
    </row>
    <row r="20" spans="2:11" s="53" customFormat="1" ht="12" customHeight="1" x14ac:dyDescent="0.2">
      <c r="B20" s="59" t="s">
        <v>59</v>
      </c>
      <c r="C20" s="55">
        <v>2800</v>
      </c>
      <c r="D20" s="60">
        <v>16570.099999999999</v>
      </c>
      <c r="E20" s="206">
        <v>17170</v>
      </c>
      <c r="F20" s="32">
        <f t="shared" si="0"/>
        <v>613.21428571428567</v>
      </c>
      <c r="G20" s="62">
        <f t="shared" si="1"/>
        <v>103.6203764612163</v>
      </c>
      <c r="H20" s="50"/>
      <c r="I20" s="212"/>
      <c r="J20" s="52"/>
      <c r="K20" s="58"/>
    </row>
    <row r="21" spans="2:11" s="53" customFormat="1" ht="12" customHeight="1" x14ac:dyDescent="0.2">
      <c r="B21" s="204" t="s">
        <v>60</v>
      </c>
      <c r="C21" s="207">
        <v>250</v>
      </c>
      <c r="D21" s="60">
        <v>250</v>
      </c>
      <c r="E21" s="206">
        <f>12350</f>
        <v>12350</v>
      </c>
      <c r="F21" s="64">
        <f t="shared" si="0"/>
        <v>4940</v>
      </c>
      <c r="G21" s="62">
        <f t="shared" si="1"/>
        <v>4940</v>
      </c>
      <c r="H21" s="50"/>
      <c r="I21" s="212"/>
      <c r="J21" s="52"/>
      <c r="K21" s="58"/>
    </row>
    <row r="22" spans="2:11" s="53" customFormat="1" ht="12" customHeight="1" x14ac:dyDescent="0.2">
      <c r="B22" s="59" t="s">
        <v>61</v>
      </c>
      <c r="C22" s="207">
        <v>6000</v>
      </c>
      <c r="D22" s="60">
        <v>6000</v>
      </c>
      <c r="E22" s="206">
        <v>4300</v>
      </c>
      <c r="F22" s="32">
        <f t="shared" si="0"/>
        <v>71.666666666666671</v>
      </c>
      <c r="G22" s="62">
        <f t="shared" si="1"/>
        <v>71.666666666666671</v>
      </c>
      <c r="H22" s="50"/>
      <c r="I22" s="212"/>
      <c r="J22" s="52"/>
      <c r="K22" s="58"/>
    </row>
    <row r="23" spans="2:11" s="53" customFormat="1" ht="12" customHeight="1" x14ac:dyDescent="0.2">
      <c r="B23" s="59" t="s">
        <v>62</v>
      </c>
      <c r="C23" s="207">
        <v>50000</v>
      </c>
      <c r="D23" s="60">
        <v>52000</v>
      </c>
      <c r="E23" s="206">
        <v>67244</v>
      </c>
      <c r="F23" s="64">
        <f>E23/C23*100</f>
        <v>134.488</v>
      </c>
      <c r="G23" s="62">
        <f>E23/D23*100</f>
        <v>129.3153846153846</v>
      </c>
      <c r="H23" s="50"/>
      <c r="I23" s="65"/>
      <c r="J23" s="52"/>
      <c r="K23" s="58"/>
    </row>
    <row r="24" spans="2:11" s="53" customFormat="1" ht="12" customHeight="1" x14ac:dyDescent="0.2">
      <c r="B24" s="59" t="s">
        <v>64</v>
      </c>
      <c r="C24" s="207">
        <v>0</v>
      </c>
      <c r="D24" s="60">
        <v>23608.7</v>
      </c>
      <c r="E24" s="206">
        <v>89879</v>
      </c>
      <c r="F24" s="64" t="s">
        <v>24</v>
      </c>
      <c r="G24" s="62">
        <f>E24/D24*100</f>
        <v>380.7028764819749</v>
      </c>
      <c r="H24" s="50"/>
      <c r="I24" s="63"/>
      <c r="J24" s="52"/>
      <c r="K24" s="58"/>
    </row>
    <row r="25" spans="2:11" s="53" customFormat="1" ht="12" customHeight="1" x14ac:dyDescent="0.2">
      <c r="B25" s="204" t="s">
        <v>81</v>
      </c>
      <c r="C25" s="207">
        <v>0</v>
      </c>
      <c r="D25" s="60">
        <v>480</v>
      </c>
      <c r="E25" s="206">
        <v>110</v>
      </c>
      <c r="F25" s="64" t="s">
        <v>24</v>
      </c>
      <c r="G25" s="62">
        <f>E25/D25*100</f>
        <v>22.916666666666664</v>
      </c>
      <c r="H25" s="50"/>
      <c r="I25" s="63"/>
      <c r="J25" s="52"/>
      <c r="K25" s="58"/>
    </row>
    <row r="26" spans="2:11" s="53" customFormat="1" ht="12" customHeight="1" x14ac:dyDescent="0.2">
      <c r="B26" s="59" t="s">
        <v>65</v>
      </c>
      <c r="C26" s="207">
        <v>0</v>
      </c>
      <c r="D26" s="60">
        <v>324.3</v>
      </c>
      <c r="E26" s="206">
        <v>522</v>
      </c>
      <c r="F26" s="64" t="s">
        <v>24</v>
      </c>
      <c r="G26" s="62">
        <f t="shared" si="1"/>
        <v>160.96207215541165</v>
      </c>
      <c r="H26" s="50"/>
      <c r="I26" s="63"/>
      <c r="J26" s="52"/>
      <c r="K26" s="58"/>
    </row>
    <row r="27" spans="2:11" s="53" customFormat="1" ht="12" customHeight="1" x14ac:dyDescent="0.2">
      <c r="B27" s="59" t="s">
        <v>63</v>
      </c>
      <c r="C27" s="207">
        <v>700</v>
      </c>
      <c r="D27" s="60">
        <v>800</v>
      </c>
      <c r="E27" s="206">
        <v>1021</v>
      </c>
      <c r="F27" s="64">
        <f>E27/C27*100</f>
        <v>145.85714285714286</v>
      </c>
      <c r="G27" s="62">
        <f t="shared" si="1"/>
        <v>127.62500000000001</v>
      </c>
      <c r="H27" s="50"/>
      <c r="I27" s="63"/>
      <c r="J27" s="52"/>
      <c r="K27" s="58"/>
    </row>
    <row r="28" spans="2:11" s="53" customFormat="1" ht="12" customHeight="1" x14ac:dyDescent="0.2">
      <c r="B28" s="59" t="s">
        <v>66</v>
      </c>
      <c r="C28" s="207">
        <v>0</v>
      </c>
      <c r="D28" s="60">
        <v>0</v>
      </c>
      <c r="E28" s="206">
        <v>4136</v>
      </c>
      <c r="F28" s="32" t="s">
        <v>24</v>
      </c>
      <c r="G28" s="62" t="s">
        <v>24</v>
      </c>
      <c r="H28" s="50"/>
      <c r="I28" s="213"/>
      <c r="J28" s="52"/>
      <c r="K28" s="58"/>
    </row>
    <row r="29" spans="2:11" s="53" customFormat="1" ht="12" customHeight="1" x14ac:dyDescent="0.2">
      <c r="B29" s="59" t="s">
        <v>80</v>
      </c>
      <c r="C29" s="61">
        <v>30</v>
      </c>
      <c r="D29" s="208">
        <v>30</v>
      </c>
      <c r="E29" s="206">
        <v>0</v>
      </c>
      <c r="F29" s="64">
        <f>E29/C29*100</f>
        <v>0</v>
      </c>
      <c r="G29" s="62">
        <f t="shared" ref="G29" si="2">E29/D29*100</f>
        <v>0</v>
      </c>
      <c r="H29" s="50"/>
      <c r="I29" s="213"/>
      <c r="J29" s="52"/>
      <c r="K29" s="58"/>
    </row>
    <row r="30" spans="2:11" s="53" customFormat="1" ht="14.1" customHeight="1" x14ac:dyDescent="0.25">
      <c r="B30" s="171" t="s">
        <v>67</v>
      </c>
      <c r="C30" s="167">
        <v>8000</v>
      </c>
      <c r="D30" s="172">
        <v>9871.9</v>
      </c>
      <c r="E30" s="167">
        <v>76392</v>
      </c>
      <c r="F30" s="169">
        <f>E30/C30*100</f>
        <v>954.9</v>
      </c>
      <c r="G30" s="170">
        <f>E30/D30*100</f>
        <v>773.83279814422758</v>
      </c>
      <c r="H30" s="50"/>
      <c r="I30" s="66"/>
      <c r="J30" s="52"/>
      <c r="K30" s="58"/>
    </row>
    <row r="31" spans="2:11" s="53" customFormat="1" ht="14.1" customHeight="1" x14ac:dyDescent="0.2">
      <c r="B31" s="204"/>
      <c r="C31" s="176"/>
      <c r="D31" s="175"/>
      <c r="E31" s="176"/>
      <c r="F31" s="64"/>
      <c r="G31" s="62"/>
      <c r="H31" s="50"/>
      <c r="I31" s="66"/>
      <c r="J31" s="52"/>
      <c r="K31" s="58"/>
    </row>
    <row r="32" spans="2:11" ht="1.5" hidden="1" customHeight="1" x14ac:dyDescent="0.2">
      <c r="B32" s="69"/>
      <c r="C32" s="67"/>
      <c r="D32" s="56"/>
      <c r="E32" s="67"/>
      <c r="F32" s="32"/>
      <c r="G32" s="33"/>
      <c r="H32" s="50"/>
      <c r="I32" s="46"/>
      <c r="J32" s="70"/>
      <c r="K32" s="58"/>
    </row>
    <row r="33" spans="2:14" s="53" customFormat="1" ht="14.1" customHeight="1" x14ac:dyDescent="0.25">
      <c r="B33" s="171" t="s">
        <v>68</v>
      </c>
      <c r="C33" s="173">
        <f>SUM(C35:C45)</f>
        <v>842178</v>
      </c>
      <c r="D33" s="172">
        <f>SUM(D35:D45)</f>
        <v>1206152.3</v>
      </c>
      <c r="E33" s="167">
        <f>SUM(E35:E45)</f>
        <v>1051197</v>
      </c>
      <c r="F33" s="169">
        <f>E33/C33*100</f>
        <v>124.81886252074976</v>
      </c>
      <c r="G33" s="170">
        <f>E33/D33*100</f>
        <v>87.152924220266385</v>
      </c>
      <c r="H33" s="50"/>
      <c r="I33" s="68"/>
      <c r="J33" s="68"/>
      <c r="K33" s="58"/>
    </row>
    <row r="34" spans="2:14" s="53" customFormat="1" ht="12" customHeight="1" x14ac:dyDescent="0.2">
      <c r="B34" s="71" t="s">
        <v>69</v>
      </c>
      <c r="C34" s="65"/>
      <c r="D34" s="72"/>
      <c r="E34" s="65"/>
      <c r="F34" s="73"/>
      <c r="G34" s="74"/>
      <c r="H34" s="50"/>
      <c r="I34" s="68"/>
      <c r="J34" s="68"/>
      <c r="K34" s="58"/>
    </row>
    <row r="35" spans="2:14" s="53" customFormat="1" ht="12" customHeight="1" x14ac:dyDescent="0.2">
      <c r="B35" s="177" t="s">
        <v>70</v>
      </c>
      <c r="C35" s="60">
        <v>94120.1</v>
      </c>
      <c r="D35" s="56">
        <v>94120.1</v>
      </c>
      <c r="E35" s="76">
        <v>94120</v>
      </c>
      <c r="F35" s="77">
        <f>E35/C35*100</f>
        <v>99.999893752769069</v>
      </c>
      <c r="G35" s="78">
        <f>E35/D35*100</f>
        <v>99.999893752769069</v>
      </c>
      <c r="H35" s="50"/>
      <c r="I35" s="68"/>
      <c r="J35" s="79"/>
      <c r="K35" s="58"/>
      <c r="L35" s="68"/>
      <c r="M35" s="58"/>
    </row>
    <row r="36" spans="2:14" s="53" customFormat="1" ht="12" customHeight="1" x14ac:dyDescent="0.2">
      <c r="B36" s="80" t="s">
        <v>71</v>
      </c>
      <c r="C36" s="81"/>
      <c r="D36" s="82"/>
      <c r="E36" s="65"/>
      <c r="F36" s="73"/>
      <c r="G36" s="74"/>
      <c r="H36" s="50"/>
      <c r="I36" s="68"/>
      <c r="J36" s="79"/>
      <c r="K36" s="58"/>
      <c r="L36" s="68"/>
      <c r="M36" s="58"/>
      <c r="N36" s="48"/>
    </row>
    <row r="37" spans="2:14" s="53" customFormat="1" ht="12" customHeight="1" x14ac:dyDescent="0.2">
      <c r="B37" s="75" t="s">
        <v>72</v>
      </c>
      <c r="C37" s="174">
        <v>513101.9</v>
      </c>
      <c r="D37" s="56">
        <v>513101.9</v>
      </c>
      <c r="E37" s="76">
        <v>513102</v>
      </c>
      <c r="F37" s="77">
        <f>E37/C37*100</f>
        <v>100.00001948930613</v>
      </c>
      <c r="G37" s="83">
        <f t="shared" si="1"/>
        <v>100.00001948930613</v>
      </c>
      <c r="H37" s="50"/>
      <c r="I37" s="65"/>
      <c r="J37" s="79"/>
      <c r="K37" s="58"/>
      <c r="L37" s="68"/>
      <c r="M37" s="58"/>
      <c r="N37" s="48"/>
    </row>
    <row r="38" spans="2:14" s="53" customFormat="1" ht="12" customHeight="1" x14ac:dyDescent="0.2">
      <c r="B38" s="84" t="s">
        <v>71</v>
      </c>
      <c r="C38" s="85"/>
      <c r="D38" s="82"/>
      <c r="E38" s="86"/>
      <c r="F38" s="87"/>
      <c r="G38" s="74"/>
      <c r="H38" s="50"/>
      <c r="I38" s="65"/>
      <c r="J38" s="79"/>
      <c r="K38" s="58"/>
      <c r="L38" s="68"/>
      <c r="M38" s="58"/>
      <c r="N38" s="48"/>
    </row>
    <row r="39" spans="2:14" s="53" customFormat="1" ht="12" customHeight="1" x14ac:dyDescent="0.2">
      <c r="B39" s="88" t="s">
        <v>73</v>
      </c>
      <c r="C39" s="61">
        <v>80000</v>
      </c>
      <c r="D39" s="56">
        <v>80000</v>
      </c>
      <c r="E39" s="76">
        <v>80000</v>
      </c>
      <c r="F39" s="77">
        <f t="shared" si="0"/>
        <v>100</v>
      </c>
      <c r="G39" s="78">
        <f t="shared" ref="G39:G45" si="3">E39/D39*100</f>
        <v>100</v>
      </c>
      <c r="H39" s="50"/>
      <c r="I39" s="79"/>
      <c r="J39" s="52"/>
      <c r="K39" s="58"/>
      <c r="L39" s="68"/>
      <c r="N39" s="48"/>
    </row>
    <row r="40" spans="2:14" s="53" customFormat="1" ht="12" hidden="1" customHeight="1" x14ac:dyDescent="0.2">
      <c r="B40" s="89" t="s">
        <v>74</v>
      </c>
      <c r="C40" s="81"/>
      <c r="D40" s="82"/>
      <c r="E40" s="76"/>
      <c r="F40" s="90"/>
      <c r="G40" s="83"/>
      <c r="H40" s="50"/>
      <c r="I40" s="79"/>
      <c r="J40" s="52"/>
      <c r="K40" s="52"/>
      <c r="L40" s="68"/>
      <c r="N40" s="48"/>
    </row>
    <row r="41" spans="2:14" s="53" customFormat="1" ht="12" hidden="1" customHeight="1" x14ac:dyDescent="0.2">
      <c r="B41" s="91" t="s">
        <v>75</v>
      </c>
      <c r="C41" s="61"/>
      <c r="D41" s="82"/>
      <c r="E41" s="76"/>
      <c r="F41" s="92" t="s">
        <v>24</v>
      </c>
      <c r="G41" s="78" t="s">
        <v>24</v>
      </c>
      <c r="H41" s="50"/>
      <c r="I41" s="79"/>
      <c r="J41" s="52"/>
      <c r="K41" s="52"/>
      <c r="L41" s="68"/>
      <c r="N41" s="48"/>
    </row>
    <row r="42" spans="2:14" s="53" customFormat="1" ht="12" hidden="1" customHeight="1" x14ac:dyDescent="0.2">
      <c r="B42" s="89" t="s">
        <v>74</v>
      </c>
      <c r="C42" s="81"/>
      <c r="D42" s="82"/>
      <c r="E42" s="76"/>
      <c r="F42" s="90"/>
      <c r="G42" s="83"/>
      <c r="H42" s="50"/>
      <c r="I42" s="79"/>
      <c r="J42" s="52"/>
      <c r="K42" s="52"/>
      <c r="L42" s="68"/>
      <c r="N42" s="48"/>
    </row>
    <row r="43" spans="2:14" s="53" customFormat="1" ht="12" customHeight="1" x14ac:dyDescent="0.2">
      <c r="B43" s="93" t="s">
        <v>74</v>
      </c>
      <c r="C43" s="61">
        <v>0</v>
      </c>
      <c r="D43" s="56">
        <v>158558.39999999999</v>
      </c>
      <c r="E43" s="76">
        <v>158559</v>
      </c>
      <c r="F43" s="92" t="s">
        <v>24</v>
      </c>
      <c r="G43" s="78">
        <f t="shared" si="3"/>
        <v>100.00037840946932</v>
      </c>
      <c r="H43" s="50"/>
      <c r="I43" s="79"/>
      <c r="J43" s="52"/>
      <c r="K43" s="52"/>
      <c r="L43" s="68"/>
      <c r="N43" s="48"/>
    </row>
    <row r="44" spans="2:14" s="53" customFormat="1" ht="12" customHeight="1" x14ac:dyDescent="0.2">
      <c r="B44" s="59" t="s">
        <v>76</v>
      </c>
      <c r="C44" s="61">
        <v>154956</v>
      </c>
      <c r="D44" s="94">
        <v>154956</v>
      </c>
      <c r="E44" s="76">
        <v>0</v>
      </c>
      <c r="F44" s="64">
        <f t="shared" ref="F44" si="4">E44/C44*100</f>
        <v>0</v>
      </c>
      <c r="G44" s="62">
        <f t="shared" si="3"/>
        <v>0</v>
      </c>
      <c r="H44" s="50"/>
      <c r="I44" s="52"/>
      <c r="J44" s="52"/>
      <c r="K44" s="52"/>
      <c r="L44" s="68"/>
      <c r="N44" s="48"/>
    </row>
    <row r="45" spans="2:14" s="53" customFormat="1" ht="15" customHeight="1" thickBot="1" x14ac:dyDescent="0.25">
      <c r="B45" s="59" t="s">
        <v>77</v>
      </c>
      <c r="C45" s="95">
        <v>0</v>
      </c>
      <c r="D45" s="96">
        <v>205415.9</v>
      </c>
      <c r="E45" s="95">
        <v>205416</v>
      </c>
      <c r="F45" s="77" t="s">
        <v>24</v>
      </c>
      <c r="G45" s="62">
        <f t="shared" si="3"/>
        <v>100.00004868172327</v>
      </c>
      <c r="H45" s="50"/>
      <c r="I45" s="52"/>
      <c r="J45" s="52"/>
      <c r="K45" s="52"/>
      <c r="L45" s="68"/>
      <c r="N45" s="48"/>
    </row>
    <row r="46" spans="2:14" s="53" customFormat="1" ht="26.25" customHeight="1" thickBot="1" x14ac:dyDescent="0.3">
      <c r="B46" s="121" t="s">
        <v>78</v>
      </c>
      <c r="C46" s="122">
        <f>C11+C18+C30+C33</f>
        <v>1135158</v>
      </c>
      <c r="D46" s="122">
        <f>D11+D18+D30+D33</f>
        <v>1541287.3</v>
      </c>
      <c r="E46" s="123">
        <f>E11+E18+E30+E33</f>
        <v>1576246</v>
      </c>
      <c r="F46" s="124">
        <f>E46/C46*100</f>
        <v>138.85696969056289</v>
      </c>
      <c r="G46" s="125">
        <f>E46/D46*100</f>
        <v>102.26814948776908</v>
      </c>
      <c r="H46" s="50"/>
      <c r="I46" s="66"/>
      <c r="J46" s="52"/>
      <c r="K46" s="52"/>
      <c r="L46" s="68"/>
      <c r="N46" s="48"/>
    </row>
    <row r="47" spans="2:14" x14ac:dyDescent="0.2">
      <c r="C47" s="97"/>
      <c r="E47" s="48"/>
      <c r="F47" s="98"/>
      <c r="G47" s="98"/>
      <c r="H47" s="50"/>
      <c r="J47" s="70"/>
      <c r="K47" s="70"/>
      <c r="L47" s="68"/>
    </row>
    <row r="48" spans="2:14" x14ac:dyDescent="0.2">
      <c r="B48" s="214"/>
      <c r="C48" s="215"/>
      <c r="D48" s="79"/>
      <c r="E48" s="215"/>
      <c r="F48" s="58"/>
      <c r="G48" s="58"/>
      <c r="H48" s="50"/>
      <c r="L48" s="68"/>
    </row>
    <row r="49" spans="1:12" x14ac:dyDescent="0.2">
      <c r="C49" s="216"/>
      <c r="D49" s="216"/>
      <c r="E49" s="48"/>
      <c r="F49" s="98"/>
      <c r="G49" s="98"/>
      <c r="L49" s="68"/>
    </row>
    <row r="50" spans="1:12" x14ac:dyDescent="0.2">
      <c r="A50" s="63"/>
      <c r="D50" s="65"/>
      <c r="E50" s="65"/>
      <c r="F50" s="99"/>
      <c r="G50" s="99"/>
      <c r="L50" s="68"/>
    </row>
    <row r="51" spans="1:12" x14ac:dyDescent="0.2">
      <c r="C51" s="99"/>
      <c r="E51" s="47"/>
      <c r="F51" s="47"/>
      <c r="G51" s="47"/>
      <c r="I51" s="48"/>
      <c r="J51" s="48"/>
      <c r="K51" s="48"/>
    </row>
    <row r="52" spans="1:12" x14ac:dyDescent="0.2">
      <c r="B52" s="100"/>
      <c r="C52" s="102"/>
      <c r="E52" s="47"/>
      <c r="F52" s="47"/>
      <c r="G52" s="47"/>
      <c r="I52" s="48"/>
      <c r="J52" s="48"/>
      <c r="K52" s="48"/>
    </row>
    <row r="53" spans="1:12" ht="15.75" x14ac:dyDescent="0.25">
      <c r="C53" s="103"/>
      <c r="E53" s="47"/>
      <c r="F53" s="47"/>
      <c r="G53" s="47"/>
      <c r="I53" s="48"/>
      <c r="J53" s="48"/>
      <c r="K53" s="48"/>
    </row>
    <row r="54" spans="1:12" x14ac:dyDescent="0.2">
      <c r="D54" s="101"/>
      <c r="E54" s="101"/>
      <c r="F54" s="101"/>
      <c r="G54" s="99"/>
    </row>
    <row r="55" spans="1:12" x14ac:dyDescent="0.2">
      <c r="D55" s="101"/>
      <c r="E55" s="101"/>
      <c r="F55" s="101"/>
      <c r="G55" s="99"/>
    </row>
    <row r="56" spans="1:12" x14ac:dyDescent="0.2">
      <c r="E56" s="48"/>
    </row>
    <row r="57" spans="1:12" x14ac:dyDescent="0.2">
      <c r="E57" s="48"/>
    </row>
    <row r="58" spans="1:12" x14ac:dyDescent="0.2">
      <c r="E58" s="48"/>
    </row>
    <row r="59" spans="1:12" x14ac:dyDescent="0.2">
      <c r="E59" s="48"/>
    </row>
    <row r="60" spans="1:12" x14ac:dyDescent="0.2">
      <c r="E60" s="48"/>
    </row>
    <row r="61" spans="1:12" x14ac:dyDescent="0.2">
      <c r="E61" s="48"/>
    </row>
    <row r="62" spans="1:12" x14ac:dyDescent="0.2">
      <c r="E62" s="48"/>
    </row>
    <row r="63" spans="1:12" x14ac:dyDescent="0.2">
      <c r="E63" s="48"/>
    </row>
    <row r="64" spans="1:12" x14ac:dyDescent="0.2">
      <c r="E64" s="48"/>
    </row>
    <row r="65" spans="5:5" x14ac:dyDescent="0.2">
      <c r="E65" s="48"/>
    </row>
    <row r="66" spans="5:5" x14ac:dyDescent="0.2">
      <c r="E66" s="48"/>
    </row>
    <row r="67" spans="5:5" x14ac:dyDescent="0.2">
      <c r="E67" s="48"/>
    </row>
    <row r="68" spans="5:5" x14ac:dyDescent="0.2">
      <c r="E68" s="48"/>
    </row>
    <row r="69" spans="5:5" x14ac:dyDescent="0.2">
      <c r="E69" s="48"/>
    </row>
    <row r="70" spans="5:5" x14ac:dyDescent="0.2">
      <c r="E70" s="48"/>
    </row>
    <row r="71" spans="5:5" x14ac:dyDescent="0.2">
      <c r="E71" s="48"/>
    </row>
    <row r="72" spans="5:5" x14ac:dyDescent="0.2">
      <c r="E72" s="48"/>
    </row>
    <row r="73" spans="5:5" x14ac:dyDescent="0.2">
      <c r="E73" s="48"/>
    </row>
    <row r="74" spans="5:5" x14ac:dyDescent="0.2">
      <c r="E74" s="48"/>
    </row>
    <row r="75" spans="5:5" x14ac:dyDescent="0.2">
      <c r="E75" s="48"/>
    </row>
    <row r="76" spans="5:5" x14ac:dyDescent="0.2">
      <c r="E76" s="48"/>
    </row>
    <row r="77" spans="5:5" x14ac:dyDescent="0.2">
      <c r="E77" s="48"/>
    </row>
    <row r="78" spans="5:5" x14ac:dyDescent="0.2">
      <c r="E78" s="48"/>
    </row>
    <row r="79" spans="5:5" x14ac:dyDescent="0.2">
      <c r="E79" s="48"/>
    </row>
    <row r="80" spans="5:5" x14ac:dyDescent="0.2">
      <c r="E80" s="48"/>
    </row>
    <row r="81" spans="5:5" x14ac:dyDescent="0.2">
      <c r="E81" s="48"/>
    </row>
    <row r="82" spans="5:5" x14ac:dyDescent="0.2">
      <c r="E82" s="48"/>
    </row>
    <row r="83" spans="5:5" x14ac:dyDescent="0.2">
      <c r="E83" s="48"/>
    </row>
  </sheetData>
  <mergeCells count="2">
    <mergeCell ref="B5:F5"/>
    <mergeCell ref="B6:F6"/>
  </mergeCells>
  <pageMargins left="0.43307086614173229" right="0.23622047244094491" top="0.35433070866141736" bottom="0.35433070866141736" header="0.31496062992125984" footer="0.31496062992125984"/>
  <pageSetup paperSize="9" scale="95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89984-0C4F-4732-A6A2-D4F3085523BF}">
  <dimension ref="B1:K45"/>
  <sheetViews>
    <sheetView tabSelected="1" topLeftCell="A20" zoomScale="115" zoomScaleNormal="115" workbookViewId="0">
      <selection activeCell="L21" sqref="L21"/>
    </sheetView>
  </sheetViews>
  <sheetFormatPr defaultColWidth="9.140625" defaultRowHeight="12.75" x14ac:dyDescent="0.2"/>
  <cols>
    <col min="1" max="1" width="1.5703125" style="1" customWidth="1"/>
    <col min="2" max="2" width="9.140625" style="1"/>
    <col min="3" max="3" width="56.5703125" style="1" customWidth="1"/>
    <col min="4" max="6" width="14.7109375" style="1" customWidth="1"/>
    <col min="7" max="7" width="13.7109375" style="1" customWidth="1"/>
    <col min="8" max="8" width="12.7109375" style="1" customWidth="1"/>
    <col min="9" max="9" width="11.7109375" style="1" bestFit="1" customWidth="1"/>
    <col min="10" max="10" width="12.28515625" style="1" bestFit="1" customWidth="1"/>
    <col min="11" max="11" width="11.7109375" style="1" bestFit="1" customWidth="1"/>
    <col min="12" max="12" width="9.85546875" style="1" customWidth="1"/>
    <col min="13" max="16384" width="9.140625" style="1"/>
  </cols>
  <sheetData>
    <row r="1" spans="2:11" ht="11.25" customHeight="1" thickBot="1" x14ac:dyDescent="0.25">
      <c r="D1" s="2"/>
      <c r="E1" s="2"/>
      <c r="F1" s="3"/>
      <c r="H1" s="3" t="s">
        <v>0</v>
      </c>
      <c r="I1" s="4"/>
      <c r="J1" s="4"/>
    </row>
    <row r="2" spans="2:11" ht="14.1" customHeight="1" x14ac:dyDescent="0.2">
      <c r="B2" s="145"/>
      <c r="C2" s="146"/>
      <c r="D2" s="147" t="s">
        <v>1</v>
      </c>
      <c r="E2" s="148" t="s">
        <v>2</v>
      </c>
      <c r="F2" s="148" t="s">
        <v>3</v>
      </c>
      <c r="G2" s="149" t="s">
        <v>4</v>
      </c>
      <c r="H2" s="150" t="s">
        <v>4</v>
      </c>
      <c r="I2" s="5"/>
      <c r="J2" s="5"/>
      <c r="K2" s="5"/>
    </row>
    <row r="3" spans="2:11" ht="14.1" customHeight="1" x14ac:dyDescent="0.3">
      <c r="B3" s="151" t="s">
        <v>5</v>
      </c>
      <c r="C3" s="152"/>
      <c r="D3" s="153" t="s">
        <v>6</v>
      </c>
      <c r="E3" s="154" t="s">
        <v>7</v>
      </c>
      <c r="F3" s="155">
        <v>46022</v>
      </c>
      <c r="G3" s="156" t="s">
        <v>8</v>
      </c>
      <c r="H3" s="157" t="s">
        <v>8</v>
      </c>
      <c r="I3" s="5"/>
      <c r="J3" s="5"/>
      <c r="K3" s="5"/>
    </row>
    <row r="4" spans="2:11" ht="14.1" customHeight="1" thickBot="1" x14ac:dyDescent="0.3">
      <c r="B4" s="178"/>
      <c r="C4" s="179"/>
      <c r="D4" s="153" t="s">
        <v>79</v>
      </c>
      <c r="E4" s="180" t="s">
        <v>79</v>
      </c>
      <c r="F4" s="180" t="str">
        <f>'[1]Příjmy k 30.11.2020'!E8</f>
        <v>plnění</v>
      </c>
      <c r="G4" s="181" t="s">
        <v>9</v>
      </c>
      <c r="H4" s="182" t="s">
        <v>10</v>
      </c>
      <c r="I4" s="5"/>
      <c r="J4" s="5"/>
      <c r="K4" s="5"/>
    </row>
    <row r="5" spans="2:11" ht="12" customHeight="1" x14ac:dyDescent="0.2">
      <c r="B5" s="183" t="s">
        <v>11</v>
      </c>
      <c r="C5" s="184"/>
      <c r="D5" s="185"/>
      <c r="E5" s="186"/>
      <c r="F5" s="6"/>
      <c r="G5" s="7"/>
      <c r="H5" s="8"/>
      <c r="I5" s="5"/>
      <c r="J5" s="5"/>
      <c r="K5" s="5"/>
    </row>
    <row r="6" spans="2:11" s="13" customFormat="1" ht="12" customHeight="1" x14ac:dyDescent="0.2">
      <c r="B6" s="9" t="s">
        <v>12</v>
      </c>
      <c r="C6" s="10" t="s">
        <v>13</v>
      </c>
      <c r="D6" s="195">
        <f>D7+D8</f>
        <v>27079</v>
      </c>
      <c r="E6" s="194">
        <f t="shared" ref="E6:F6" si="0">E7+E8</f>
        <v>244838.6</v>
      </c>
      <c r="F6" s="195">
        <f t="shared" si="0"/>
        <v>40256.259999999995</v>
      </c>
      <c r="G6" s="11">
        <f>F6/D6*100</f>
        <v>148.66228442704676</v>
      </c>
      <c r="H6" s="12">
        <f>F6/E6*100</f>
        <v>16.441958089941696</v>
      </c>
      <c r="I6" s="5"/>
      <c r="J6" s="5"/>
      <c r="K6" s="5"/>
    </row>
    <row r="7" spans="2:11" s="13" customFormat="1" ht="12" customHeight="1" x14ac:dyDescent="0.2">
      <c r="B7" s="14"/>
      <c r="C7" s="15" t="s">
        <v>14</v>
      </c>
      <c r="D7" s="191">
        <v>25579</v>
      </c>
      <c r="E7" s="190">
        <v>24957.7</v>
      </c>
      <c r="F7" s="191">
        <v>16837.259999999998</v>
      </c>
      <c r="G7" s="16">
        <f t="shared" ref="G7:G38" si="1">F7/D7*100</f>
        <v>65.824543570898001</v>
      </c>
      <c r="H7" s="17">
        <f t="shared" ref="H7:H38" si="2">F7/E7*100</f>
        <v>67.463187713611418</v>
      </c>
      <c r="I7" s="5"/>
      <c r="J7" s="5"/>
      <c r="K7" s="5"/>
    </row>
    <row r="8" spans="2:11" s="13" customFormat="1" ht="12" customHeight="1" x14ac:dyDescent="0.2">
      <c r="B8" s="132"/>
      <c r="C8" s="133" t="s">
        <v>15</v>
      </c>
      <c r="D8" s="201">
        <v>1500</v>
      </c>
      <c r="E8" s="193">
        <v>219880.9</v>
      </c>
      <c r="F8" s="197">
        <v>23419</v>
      </c>
      <c r="G8" s="134">
        <f t="shared" si="1"/>
        <v>1561.2666666666667</v>
      </c>
      <c r="H8" s="135">
        <f t="shared" si="2"/>
        <v>10.650765937377917</v>
      </c>
      <c r="I8" s="5"/>
      <c r="J8" s="5"/>
      <c r="K8" s="5"/>
    </row>
    <row r="9" spans="2:11" s="13" customFormat="1" ht="12" customHeight="1" x14ac:dyDescent="0.2">
      <c r="B9" s="9" t="s">
        <v>16</v>
      </c>
      <c r="C9" s="10" t="s">
        <v>17</v>
      </c>
      <c r="D9" s="195">
        <f>D10+D11</f>
        <v>119906</v>
      </c>
      <c r="E9" s="194">
        <f t="shared" ref="E9:F9" si="3">E10+E11</f>
        <v>135057.1</v>
      </c>
      <c r="F9" s="195">
        <f t="shared" si="3"/>
        <v>87023</v>
      </c>
      <c r="G9" s="11">
        <f t="shared" si="1"/>
        <v>72.576017880673191</v>
      </c>
      <c r="H9" s="12">
        <f t="shared" si="2"/>
        <v>64.434228189410263</v>
      </c>
      <c r="I9" s="5"/>
      <c r="J9" s="5"/>
      <c r="K9" s="5"/>
    </row>
    <row r="10" spans="2:11" s="13" customFormat="1" ht="12" customHeight="1" x14ac:dyDescent="0.2">
      <c r="B10" s="14"/>
      <c r="C10" s="15" t="s">
        <v>14</v>
      </c>
      <c r="D10" s="191">
        <v>115961</v>
      </c>
      <c r="E10" s="190">
        <v>113194.2</v>
      </c>
      <c r="F10" s="191">
        <v>85513</v>
      </c>
      <c r="G10" s="16">
        <f t="shared" si="1"/>
        <v>73.742896318589871</v>
      </c>
      <c r="H10" s="17">
        <f t="shared" si="2"/>
        <v>75.545390134830242</v>
      </c>
      <c r="I10" s="18"/>
      <c r="J10" s="5"/>
      <c r="K10" s="5"/>
    </row>
    <row r="11" spans="2:11" s="13" customFormat="1" ht="12" customHeight="1" x14ac:dyDescent="0.2">
      <c r="B11" s="132"/>
      <c r="C11" s="133" t="s">
        <v>15</v>
      </c>
      <c r="D11" s="201">
        <v>3945</v>
      </c>
      <c r="E11" s="193">
        <v>21862.9</v>
      </c>
      <c r="F11" s="197">
        <v>1510</v>
      </c>
      <c r="G11" s="134">
        <f t="shared" si="1"/>
        <v>38.276299112801013</v>
      </c>
      <c r="H11" s="135">
        <f t="shared" si="2"/>
        <v>6.9066775221951344</v>
      </c>
      <c r="I11" s="5"/>
      <c r="J11" s="5"/>
      <c r="K11" s="5"/>
    </row>
    <row r="12" spans="2:11" s="13" customFormat="1" ht="12" customHeight="1" x14ac:dyDescent="0.2">
      <c r="B12" s="9" t="s">
        <v>18</v>
      </c>
      <c r="C12" s="10" t="s">
        <v>19</v>
      </c>
      <c r="D12" s="195">
        <f>D13+D14</f>
        <v>32310</v>
      </c>
      <c r="E12" s="194">
        <f t="shared" ref="E12:F12" si="4">E13+E14</f>
        <v>52483.1</v>
      </c>
      <c r="F12" s="195">
        <f t="shared" si="4"/>
        <v>11261</v>
      </c>
      <c r="G12" s="11">
        <f t="shared" si="1"/>
        <v>34.8529866914268</v>
      </c>
      <c r="H12" s="12">
        <f t="shared" si="2"/>
        <v>21.45643073675145</v>
      </c>
      <c r="I12" s="5"/>
      <c r="J12" s="5"/>
      <c r="K12" s="5"/>
    </row>
    <row r="13" spans="2:11" s="13" customFormat="1" ht="12" customHeight="1" x14ac:dyDescent="0.2">
      <c r="B13" s="14"/>
      <c r="C13" s="15" t="s">
        <v>14</v>
      </c>
      <c r="D13" s="191">
        <v>4350</v>
      </c>
      <c r="E13" s="190">
        <v>4350</v>
      </c>
      <c r="F13" s="191">
        <v>1301</v>
      </c>
      <c r="G13" s="16">
        <f t="shared" si="1"/>
        <v>29.908045977011493</v>
      </c>
      <c r="H13" s="17">
        <f t="shared" si="2"/>
        <v>29.908045977011493</v>
      </c>
      <c r="I13" s="5"/>
      <c r="J13" s="5"/>
      <c r="K13" s="5"/>
    </row>
    <row r="14" spans="2:11" s="13" customFormat="1" ht="12" customHeight="1" x14ac:dyDescent="0.2">
      <c r="B14" s="132"/>
      <c r="C14" s="133" t="s">
        <v>15</v>
      </c>
      <c r="D14" s="201">
        <v>27960</v>
      </c>
      <c r="E14" s="193">
        <v>48133.1</v>
      </c>
      <c r="F14" s="197">
        <v>9960</v>
      </c>
      <c r="G14" s="134">
        <f t="shared" si="1"/>
        <v>35.622317596566525</v>
      </c>
      <c r="H14" s="135">
        <f t="shared" si="2"/>
        <v>20.692621086113299</v>
      </c>
      <c r="I14" s="5"/>
      <c r="J14" s="5"/>
      <c r="K14" s="5"/>
    </row>
    <row r="15" spans="2:11" s="13" customFormat="1" ht="12" customHeight="1" x14ac:dyDescent="0.2">
      <c r="B15" s="9" t="s">
        <v>20</v>
      </c>
      <c r="C15" s="10" t="s">
        <v>21</v>
      </c>
      <c r="D15" s="195">
        <f>D16+D17</f>
        <v>290771</v>
      </c>
      <c r="E15" s="194">
        <f t="shared" ref="E15:F15" si="5">E16+E17</f>
        <v>765167.2</v>
      </c>
      <c r="F15" s="195">
        <f t="shared" si="5"/>
        <v>562322</v>
      </c>
      <c r="G15" s="11">
        <f t="shared" si="1"/>
        <v>193.38998730960103</v>
      </c>
      <c r="H15" s="12">
        <f t="shared" si="2"/>
        <v>73.490081644900613</v>
      </c>
      <c r="I15" s="5"/>
      <c r="J15" s="5"/>
      <c r="K15" s="5"/>
    </row>
    <row r="16" spans="2:11" s="13" customFormat="1" ht="12" customHeight="1" x14ac:dyDescent="0.2">
      <c r="B16" s="14"/>
      <c r="C16" s="15" t="s">
        <v>14</v>
      </c>
      <c r="D16" s="191">
        <v>223456</v>
      </c>
      <c r="E16" s="190">
        <v>328958.8</v>
      </c>
      <c r="F16" s="191">
        <v>313509</v>
      </c>
      <c r="G16" s="16">
        <f t="shared" si="1"/>
        <v>140.30010382357153</v>
      </c>
      <c r="H16" s="17">
        <f t="shared" si="2"/>
        <v>95.303424015408623</v>
      </c>
      <c r="I16" s="5"/>
      <c r="J16" s="5"/>
      <c r="K16" s="5"/>
    </row>
    <row r="17" spans="2:11" s="13" customFormat="1" ht="12" customHeight="1" x14ac:dyDescent="0.2">
      <c r="B17" s="132"/>
      <c r="C17" s="133" t="s">
        <v>15</v>
      </c>
      <c r="D17" s="201">
        <v>67315</v>
      </c>
      <c r="E17" s="193">
        <v>436208.4</v>
      </c>
      <c r="F17" s="197">
        <v>248813</v>
      </c>
      <c r="G17" s="134">
        <f t="shared" si="1"/>
        <v>369.62489786823147</v>
      </c>
      <c r="H17" s="135">
        <f t="shared" si="2"/>
        <v>57.039937791202554</v>
      </c>
      <c r="I17" s="5"/>
      <c r="J17" s="5"/>
      <c r="K17" s="5"/>
    </row>
    <row r="18" spans="2:11" s="13" customFormat="1" ht="12" customHeight="1" x14ac:dyDescent="0.2">
      <c r="B18" s="9" t="s">
        <v>22</v>
      </c>
      <c r="C18" s="10" t="s">
        <v>23</v>
      </c>
      <c r="D18" s="195">
        <f>D19+D20</f>
        <v>112243</v>
      </c>
      <c r="E18" s="194">
        <f t="shared" ref="E18:F18" si="6">E19+E20</f>
        <v>177174.3</v>
      </c>
      <c r="F18" s="195">
        <f t="shared" si="6"/>
        <v>169122</v>
      </c>
      <c r="G18" s="11">
        <f t="shared" si="1"/>
        <v>150.67487504788716</v>
      </c>
      <c r="H18" s="12">
        <f t="shared" si="2"/>
        <v>95.455153484450065</v>
      </c>
      <c r="I18" s="5"/>
      <c r="J18" s="5"/>
      <c r="K18" s="5"/>
    </row>
    <row r="19" spans="2:11" s="13" customFormat="1" ht="12" customHeight="1" x14ac:dyDescent="0.2">
      <c r="B19" s="14"/>
      <c r="C19" s="15" t="s">
        <v>14</v>
      </c>
      <c r="D19" s="191">
        <v>112243</v>
      </c>
      <c r="E19" s="190">
        <v>155249.79999999999</v>
      </c>
      <c r="F19" s="191">
        <v>154667</v>
      </c>
      <c r="G19" s="16">
        <f t="shared" si="1"/>
        <v>137.79656637830422</v>
      </c>
      <c r="H19" s="17">
        <f t="shared" si="2"/>
        <v>99.624604991439611</v>
      </c>
      <c r="I19" s="5"/>
      <c r="J19" s="5"/>
      <c r="K19" s="5"/>
    </row>
    <row r="20" spans="2:11" s="13" customFormat="1" ht="12" customHeight="1" x14ac:dyDescent="0.2">
      <c r="B20" s="132"/>
      <c r="C20" s="133" t="s">
        <v>15</v>
      </c>
      <c r="D20" s="201">
        <v>0</v>
      </c>
      <c r="E20" s="193">
        <v>21924.5</v>
      </c>
      <c r="F20" s="197">
        <v>14455</v>
      </c>
      <c r="G20" s="134" t="s">
        <v>24</v>
      </c>
      <c r="H20" s="135">
        <f t="shared" si="2"/>
        <v>65.930808000182438</v>
      </c>
      <c r="I20" s="5"/>
      <c r="J20" s="5"/>
      <c r="K20" s="5"/>
    </row>
    <row r="21" spans="2:11" s="13" customFormat="1" ht="12" customHeight="1" x14ac:dyDescent="0.2">
      <c r="B21" s="9" t="s">
        <v>25</v>
      </c>
      <c r="C21" s="10" t="s">
        <v>26</v>
      </c>
      <c r="D21" s="195">
        <f>D22+D23</f>
        <v>33131</v>
      </c>
      <c r="E21" s="194">
        <f t="shared" ref="E21:F21" si="7">E22+E23</f>
        <v>38747.800000000003</v>
      </c>
      <c r="F21" s="195">
        <f t="shared" si="7"/>
        <v>35619</v>
      </c>
      <c r="G21" s="11">
        <f t="shared" si="1"/>
        <v>107.50958316984094</v>
      </c>
      <c r="H21" s="12">
        <f t="shared" si="2"/>
        <v>91.92521898017435</v>
      </c>
      <c r="I21" s="5"/>
      <c r="J21" s="5"/>
      <c r="K21" s="5"/>
    </row>
    <row r="22" spans="2:11" s="13" customFormat="1" ht="12" customHeight="1" x14ac:dyDescent="0.2">
      <c r="B22" s="14"/>
      <c r="C22" s="15" t="s">
        <v>14</v>
      </c>
      <c r="D22" s="191">
        <v>30931</v>
      </c>
      <c r="E22" s="190">
        <v>37347.800000000003</v>
      </c>
      <c r="F22" s="191">
        <v>35277</v>
      </c>
      <c r="G22" s="16">
        <f t="shared" si="1"/>
        <v>114.05062881898419</v>
      </c>
      <c r="H22" s="17">
        <f t="shared" si="2"/>
        <v>94.455362832616643</v>
      </c>
      <c r="I22" s="5"/>
      <c r="J22" s="5"/>
      <c r="K22" s="5"/>
    </row>
    <row r="23" spans="2:11" s="13" customFormat="1" ht="12" customHeight="1" x14ac:dyDescent="0.2">
      <c r="B23" s="132"/>
      <c r="C23" s="133" t="s">
        <v>15</v>
      </c>
      <c r="D23" s="201">
        <v>2200</v>
      </c>
      <c r="E23" s="193">
        <v>1400</v>
      </c>
      <c r="F23" s="197">
        <v>342</v>
      </c>
      <c r="G23" s="134">
        <f t="shared" ref="G23" si="8">F23/D23*100</f>
        <v>15.545454545454545</v>
      </c>
      <c r="H23" s="135">
        <f t="shared" ref="H23" si="9">F23/E23*100</f>
        <v>24.428571428571427</v>
      </c>
      <c r="I23" s="5"/>
      <c r="J23" s="5"/>
      <c r="K23" s="5"/>
    </row>
    <row r="24" spans="2:11" s="13" customFormat="1" ht="12" customHeight="1" x14ac:dyDescent="0.2">
      <c r="B24" s="9" t="s">
        <v>27</v>
      </c>
      <c r="C24" s="10" t="s">
        <v>28</v>
      </c>
      <c r="D24" s="195">
        <f>D25+D26</f>
        <v>2875</v>
      </c>
      <c r="E24" s="194">
        <f>E25+E26</f>
        <v>4021.6000000000004</v>
      </c>
      <c r="F24" s="195">
        <f t="shared" ref="F24" si="10">F25+F26</f>
        <v>3352</v>
      </c>
      <c r="G24" s="11">
        <f>F24/D24*100</f>
        <v>116.5913043478261</v>
      </c>
      <c r="H24" s="12">
        <f>F24/E24*100</f>
        <v>83.349910483389692</v>
      </c>
      <c r="I24" s="5"/>
      <c r="J24" s="5"/>
      <c r="K24" s="5"/>
    </row>
    <row r="25" spans="2:11" s="13" customFormat="1" ht="12" customHeight="1" x14ac:dyDescent="0.2">
      <c r="B25" s="14"/>
      <c r="C25" s="15" t="s">
        <v>14</v>
      </c>
      <c r="D25" s="191">
        <v>2875</v>
      </c>
      <c r="E25" s="190">
        <v>3108.3</v>
      </c>
      <c r="F25" s="191">
        <v>2439</v>
      </c>
      <c r="G25" s="16">
        <f>F25/D25*100</f>
        <v>84.834782608695647</v>
      </c>
      <c r="H25" s="17">
        <f>F25/E25*100</f>
        <v>78.467329408358268</v>
      </c>
      <c r="I25" s="5"/>
      <c r="J25" s="5"/>
      <c r="K25" s="5"/>
    </row>
    <row r="26" spans="2:11" s="13" customFormat="1" ht="12" customHeight="1" x14ac:dyDescent="0.2">
      <c r="B26" s="132"/>
      <c r="C26" s="133" t="s">
        <v>15</v>
      </c>
      <c r="D26" s="201">
        <v>0</v>
      </c>
      <c r="E26" s="193">
        <v>913.3</v>
      </c>
      <c r="F26" s="197">
        <v>913</v>
      </c>
      <c r="G26" s="134" t="s">
        <v>24</v>
      </c>
      <c r="H26" s="135">
        <f>F26/E26*100</f>
        <v>99.967152085842557</v>
      </c>
      <c r="I26" s="5"/>
      <c r="J26" s="5"/>
      <c r="K26" s="5"/>
    </row>
    <row r="27" spans="2:11" s="13" customFormat="1" ht="12" customHeight="1" x14ac:dyDescent="0.2">
      <c r="B27" s="9" t="s">
        <v>29</v>
      </c>
      <c r="C27" s="10" t="s">
        <v>30</v>
      </c>
      <c r="D27" s="195">
        <f>D28+D29</f>
        <v>77105</v>
      </c>
      <c r="E27" s="194">
        <f t="shared" ref="E27:F27" si="11">E28+E29</f>
        <v>301172.39999999997</v>
      </c>
      <c r="F27" s="195">
        <f t="shared" si="11"/>
        <v>146674</v>
      </c>
      <c r="G27" s="11">
        <f t="shared" si="1"/>
        <v>190.22631476557942</v>
      </c>
      <c r="H27" s="12">
        <f t="shared" si="2"/>
        <v>48.701009787085411</v>
      </c>
      <c r="I27" s="5"/>
      <c r="J27" s="5"/>
      <c r="K27" s="5"/>
    </row>
    <row r="28" spans="2:11" s="13" customFormat="1" ht="12" customHeight="1" x14ac:dyDescent="0.2">
      <c r="B28" s="14"/>
      <c r="C28" s="15" t="s">
        <v>14</v>
      </c>
      <c r="D28" s="191">
        <v>9865</v>
      </c>
      <c r="E28" s="190">
        <v>14141.1</v>
      </c>
      <c r="F28" s="191">
        <v>8826</v>
      </c>
      <c r="G28" s="16">
        <f t="shared" si="1"/>
        <v>89.467815509376578</v>
      </c>
      <c r="H28" s="17">
        <f t="shared" si="2"/>
        <v>62.4138150497486</v>
      </c>
      <c r="I28" s="5"/>
      <c r="J28" s="5"/>
      <c r="K28" s="5"/>
    </row>
    <row r="29" spans="2:11" s="13" customFormat="1" ht="12" customHeight="1" x14ac:dyDescent="0.2">
      <c r="B29" s="132"/>
      <c r="C29" s="133" t="s">
        <v>15</v>
      </c>
      <c r="D29" s="201">
        <v>67240</v>
      </c>
      <c r="E29" s="193">
        <v>287031.3</v>
      </c>
      <c r="F29" s="197">
        <v>137848</v>
      </c>
      <c r="G29" s="134">
        <f t="shared" si="1"/>
        <v>205.00892325996429</v>
      </c>
      <c r="H29" s="135">
        <f t="shared" si="2"/>
        <v>48.025424404934235</v>
      </c>
      <c r="I29" s="5"/>
      <c r="J29" s="19"/>
      <c r="K29" s="5"/>
    </row>
    <row r="30" spans="2:11" s="13" customFormat="1" ht="12" customHeight="1" x14ac:dyDescent="0.2">
      <c r="B30" s="9" t="s">
        <v>31</v>
      </c>
      <c r="C30" s="10" t="s">
        <v>32</v>
      </c>
      <c r="D30" s="195">
        <f>D31+D32</f>
        <v>432773</v>
      </c>
      <c r="E30" s="194">
        <f>E31+E32</f>
        <v>460508.5</v>
      </c>
      <c r="F30" s="195">
        <f t="shared" ref="F30" si="12">F31+F32</f>
        <v>407380</v>
      </c>
      <c r="G30" s="11">
        <f t="shared" si="1"/>
        <v>94.132489781016844</v>
      </c>
      <c r="H30" s="12">
        <f t="shared" si="2"/>
        <v>88.463079400271667</v>
      </c>
      <c r="I30" s="5"/>
      <c r="J30" s="5"/>
      <c r="K30" s="5"/>
    </row>
    <row r="31" spans="2:11" s="13" customFormat="1" ht="12" customHeight="1" x14ac:dyDescent="0.2">
      <c r="B31" s="14"/>
      <c r="C31" s="15" t="s">
        <v>14</v>
      </c>
      <c r="D31" s="191">
        <v>415073</v>
      </c>
      <c r="E31" s="190">
        <v>439978.2</v>
      </c>
      <c r="F31" s="191">
        <v>395394</v>
      </c>
      <c r="G31" s="16">
        <f t="shared" si="1"/>
        <v>95.258906264681158</v>
      </c>
      <c r="H31" s="17">
        <f t="shared" si="2"/>
        <v>89.866725215022015</v>
      </c>
      <c r="I31" s="5"/>
      <c r="J31" s="5"/>
      <c r="K31" s="5"/>
    </row>
    <row r="32" spans="2:11" s="13" customFormat="1" ht="12" customHeight="1" x14ac:dyDescent="0.2">
      <c r="B32" s="132"/>
      <c r="C32" s="133" t="s">
        <v>15</v>
      </c>
      <c r="D32" s="201">
        <v>17700</v>
      </c>
      <c r="E32" s="193">
        <v>20530.3</v>
      </c>
      <c r="F32" s="197">
        <v>11986</v>
      </c>
      <c r="G32" s="134">
        <f t="shared" si="1"/>
        <v>67.717514124293785</v>
      </c>
      <c r="H32" s="135">
        <f t="shared" si="2"/>
        <v>58.382001237195759</v>
      </c>
      <c r="I32" s="5"/>
      <c r="J32" s="5"/>
      <c r="K32" s="5"/>
    </row>
    <row r="33" spans="2:11" s="13" customFormat="1" ht="12" customHeight="1" x14ac:dyDescent="0.2">
      <c r="B33" s="9" t="s">
        <v>33</v>
      </c>
      <c r="C33" s="10" t="s">
        <v>34</v>
      </c>
      <c r="D33" s="195">
        <f>D34+D35</f>
        <v>6965</v>
      </c>
      <c r="E33" s="194">
        <f t="shared" ref="E33:F33" si="13">E34+E35</f>
        <v>41142.100000000006</v>
      </c>
      <c r="F33" s="195">
        <f t="shared" si="13"/>
        <v>42840</v>
      </c>
      <c r="G33" s="11">
        <f t="shared" si="1"/>
        <v>615.0753768844221</v>
      </c>
      <c r="H33" s="12">
        <f t="shared" si="2"/>
        <v>104.12691622449995</v>
      </c>
      <c r="I33" s="5"/>
      <c r="J33" s="5"/>
      <c r="K33" s="5"/>
    </row>
    <row r="34" spans="2:11" s="13" customFormat="1" ht="12" customHeight="1" x14ac:dyDescent="0.2">
      <c r="B34" s="14"/>
      <c r="C34" s="15" t="s">
        <v>14</v>
      </c>
      <c r="D34" s="191">
        <v>6965</v>
      </c>
      <c r="E34" s="190">
        <v>12156.2</v>
      </c>
      <c r="F34" s="191">
        <v>14758</v>
      </c>
      <c r="G34" s="16">
        <f t="shared" si="1"/>
        <v>211.88801148600143</v>
      </c>
      <c r="H34" s="17">
        <f t="shared" si="2"/>
        <v>121.40307003833435</v>
      </c>
      <c r="I34" s="5"/>
      <c r="J34" s="5"/>
      <c r="K34" s="5"/>
    </row>
    <row r="35" spans="2:11" s="13" customFormat="1" ht="13.5" customHeight="1" thickBot="1" x14ac:dyDescent="0.25">
      <c r="B35" s="136"/>
      <c r="C35" s="137" t="s">
        <v>15</v>
      </c>
      <c r="D35" s="196">
        <v>0</v>
      </c>
      <c r="E35" s="192">
        <v>28985.9</v>
      </c>
      <c r="F35" s="196">
        <v>28082</v>
      </c>
      <c r="G35" s="138" t="s">
        <v>24</v>
      </c>
      <c r="H35" s="135">
        <f t="shared" si="2"/>
        <v>96.8815872544927</v>
      </c>
      <c r="I35" s="5"/>
      <c r="J35" s="5"/>
      <c r="K35" s="5"/>
    </row>
    <row r="36" spans="2:11" s="13" customFormat="1" ht="16.5" thickTop="1" x14ac:dyDescent="0.25">
      <c r="B36" s="126"/>
      <c r="C36" s="127" t="s">
        <v>35</v>
      </c>
      <c r="D36" s="129">
        <f t="shared" ref="D36:F37" si="14">D7+D10+D13+D16+D19+D22+D25+D28+D31+D34</f>
        <v>947298</v>
      </c>
      <c r="E36" s="128">
        <f t="shared" si="14"/>
        <v>1133442.1000000001</v>
      </c>
      <c r="F36" s="129">
        <f t="shared" si="14"/>
        <v>1028521.26</v>
      </c>
      <c r="G36" s="130">
        <f t="shared" si="1"/>
        <v>108.57420368247372</v>
      </c>
      <c r="H36" s="131">
        <f t="shared" si="2"/>
        <v>90.743167207217724</v>
      </c>
      <c r="I36" s="5"/>
      <c r="J36" s="5"/>
      <c r="K36" s="5"/>
    </row>
    <row r="37" spans="2:11" s="13" customFormat="1" ht="16.5" thickBot="1" x14ac:dyDescent="0.3">
      <c r="B37" s="139"/>
      <c r="C37" s="140" t="s">
        <v>36</v>
      </c>
      <c r="D37" s="142">
        <f t="shared" si="14"/>
        <v>187860</v>
      </c>
      <c r="E37" s="141">
        <f>E8+E11+E14+E17+E20+E23+E26+E29+E32+E35</f>
        <v>1086870.6000000001</v>
      </c>
      <c r="F37" s="142">
        <f t="shared" si="14"/>
        <v>477328</v>
      </c>
      <c r="G37" s="143">
        <f t="shared" si="1"/>
        <v>254.08708612796764</v>
      </c>
      <c r="H37" s="144">
        <f t="shared" si="2"/>
        <v>43.917647602207651</v>
      </c>
      <c r="I37" s="5"/>
      <c r="J37" s="5"/>
      <c r="K37" s="5"/>
    </row>
    <row r="38" spans="2:11" ht="17.25" thickTop="1" thickBot="1" x14ac:dyDescent="0.3">
      <c r="B38" s="20" t="s">
        <v>37</v>
      </c>
      <c r="C38" s="21" t="s">
        <v>38</v>
      </c>
      <c r="D38" s="198">
        <f>SUM(D36:D37)</f>
        <v>1135158</v>
      </c>
      <c r="E38" s="22">
        <f>SUM(E36:E37)</f>
        <v>2220312.7000000002</v>
      </c>
      <c r="F38" s="198">
        <f>SUM(F36:F37)</f>
        <v>1505849.26</v>
      </c>
      <c r="G38" s="23">
        <f t="shared" si="1"/>
        <v>132.65547703491495</v>
      </c>
      <c r="H38" s="24">
        <f t="shared" si="2"/>
        <v>67.821494693067336</v>
      </c>
      <c r="I38" s="5"/>
    </row>
    <row r="39" spans="2:11" ht="17.25" thickTop="1" thickBot="1" x14ac:dyDescent="0.3">
      <c r="B39" s="25"/>
      <c r="C39" s="26" t="s">
        <v>39</v>
      </c>
      <c r="D39" s="199">
        <f>'[2]Příjmy k 31.12.2025'!C42-'Výdaje k 31.12.2025'!D38</f>
        <v>0</v>
      </c>
      <c r="E39" s="209">
        <f>'[2]Příjmy k 31.12.2025'!D42-'Výdaje k 31.12.2025'!E38</f>
        <v>-679025.40000000014</v>
      </c>
      <c r="F39" s="199">
        <f>'[2]Příjmy k 31.12.2025'!E42-'Výdaje k 31.12.2025'!F38</f>
        <v>70396.739999999991</v>
      </c>
      <c r="G39" s="27" t="s">
        <v>24</v>
      </c>
      <c r="H39" s="28">
        <f>F39/E39*100</f>
        <v>-10.367320574458624</v>
      </c>
      <c r="I39" s="5"/>
      <c r="J39" s="205"/>
      <c r="K39" s="5"/>
    </row>
    <row r="40" spans="2:11" ht="16.5" thickTop="1" x14ac:dyDescent="0.25">
      <c r="B40" s="158"/>
      <c r="C40" s="159" t="s">
        <v>40</v>
      </c>
      <c r="D40" s="200">
        <f>D39*(-1)</f>
        <v>0</v>
      </c>
      <c r="E40" s="210">
        <f t="shared" ref="E40:F40" si="15">E39*(-1)</f>
        <v>679025.40000000014</v>
      </c>
      <c r="F40" s="200">
        <f t="shared" si="15"/>
        <v>-70396.739999999991</v>
      </c>
      <c r="G40" s="189" t="s">
        <v>24</v>
      </c>
      <c r="H40" s="187">
        <f>H39</f>
        <v>-10.367320574458624</v>
      </c>
      <c r="I40" s="5"/>
      <c r="J40" s="5"/>
      <c r="K40" s="5"/>
    </row>
    <row r="41" spans="2:11" x14ac:dyDescent="0.2">
      <c r="B41" s="29"/>
      <c r="C41" s="30" t="s">
        <v>41</v>
      </c>
      <c r="D41" s="202">
        <v>0</v>
      </c>
      <c r="E41" s="31">
        <v>0</v>
      </c>
      <c r="F41" s="222">
        <v>-70397</v>
      </c>
      <c r="G41" s="188" t="s">
        <v>24</v>
      </c>
      <c r="H41" s="33" t="s">
        <v>24</v>
      </c>
      <c r="I41" s="5"/>
      <c r="J41" s="5"/>
      <c r="K41" s="5"/>
    </row>
    <row r="42" spans="2:11" x14ac:dyDescent="0.2">
      <c r="B42" s="34"/>
      <c r="C42" s="35" t="s">
        <v>42</v>
      </c>
      <c r="D42" s="227">
        <v>0</v>
      </c>
      <c r="E42" s="229">
        <v>0</v>
      </c>
      <c r="F42" s="231">
        <v>0</v>
      </c>
      <c r="G42" s="227" t="s">
        <v>24</v>
      </c>
      <c r="H42" s="233" t="s">
        <v>24</v>
      </c>
      <c r="I42" s="5"/>
      <c r="J42" s="5"/>
      <c r="K42" s="5"/>
    </row>
    <row r="43" spans="2:11" ht="12.75" customHeight="1" x14ac:dyDescent="0.2">
      <c r="B43" s="36"/>
      <c r="C43" s="37" t="s">
        <v>43</v>
      </c>
      <c r="D43" s="228"/>
      <c r="E43" s="230"/>
      <c r="F43" s="232"/>
      <c r="G43" s="232"/>
      <c r="H43" s="234"/>
      <c r="I43" s="5"/>
      <c r="J43" s="5"/>
      <c r="K43" s="5"/>
    </row>
    <row r="44" spans="2:11" ht="13.5" thickBot="1" x14ac:dyDescent="0.25">
      <c r="B44" s="38"/>
      <c r="C44" s="39" t="s">
        <v>44</v>
      </c>
      <c r="D44" s="203">
        <v>0</v>
      </c>
      <c r="E44" s="40">
        <v>0</v>
      </c>
      <c r="F44" s="223">
        <v>0</v>
      </c>
      <c r="G44" s="41" t="s">
        <v>24</v>
      </c>
      <c r="H44" s="42" t="s">
        <v>24</v>
      </c>
      <c r="I44" s="5"/>
      <c r="J44" s="5"/>
      <c r="K44" s="5"/>
    </row>
    <row r="45" spans="2:11" x14ac:dyDescent="0.2">
      <c r="F45" s="43"/>
      <c r="G45" s="44"/>
      <c r="H45" s="44"/>
    </row>
  </sheetData>
  <mergeCells count="5">
    <mergeCell ref="D42:D43"/>
    <mergeCell ref="E42:E43"/>
    <mergeCell ref="F42:F43"/>
    <mergeCell ref="G42:G43"/>
    <mergeCell ref="H42:H43"/>
  </mergeCells>
  <pageMargins left="0.43307086614173229" right="0.19685039370078741" top="0.35433070866141736" bottom="0.35433070866141736" header="0.11811023622047245" footer="0.1181102362204724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Příjmy k 31.12.2025</vt:lpstr>
      <vt:lpstr>Výdaje k 31.12.2025</vt:lpstr>
      <vt:lpstr>'Příjmy k 31.12.2025'!Oblast_tisku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Spáčilová Marcela PhDr. MBA (P8)</dc:creator>
  <cp:lastModifiedBy>Řechtáčková Pavla Bc. (P8)</cp:lastModifiedBy>
  <cp:lastPrinted>2026-05-18T06:01:36Z</cp:lastPrinted>
  <dcterms:created xsi:type="dcterms:W3CDTF">2015-06-05T18:19:34Z</dcterms:created>
  <dcterms:modified xsi:type="dcterms:W3CDTF">2026-05-18T06:19:00Z</dcterms:modified>
</cp:coreProperties>
</file>